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120" windowWidth="22005" windowHeight="11805" tabRatio="781"/>
  </bookViews>
  <sheets>
    <sheet name="원가계산서" sheetId="3" r:id="rId1"/>
    <sheet name="공종별집계표" sheetId="10" r:id="rId2"/>
    <sheet name="공종별내역서" sheetId="9" r:id="rId3"/>
  </sheets>
  <definedNames>
    <definedName name="_xlnm.Print_Area" localSheetId="2">공종별내역서!$A$1:$M$300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45621"/>
</workbook>
</file>

<file path=xl/calcChain.xml><?xml version="1.0" encoding="utf-8"?>
<calcChain xmlns="http://schemas.openxmlformats.org/spreadsheetml/2006/main">
  <c r="D252" i="9" l="1"/>
  <c r="D251" i="9"/>
  <c r="D167" i="9"/>
  <c r="G279" i="9" l="1"/>
  <c r="H279" i="9" s="1"/>
  <c r="E279" i="9"/>
  <c r="G278" i="9"/>
  <c r="H278" i="9" s="1"/>
  <c r="E278" i="9"/>
  <c r="F278" i="9" s="1"/>
  <c r="G277" i="9"/>
  <c r="H277" i="9" s="1"/>
  <c r="E277" i="9"/>
  <c r="G276" i="9"/>
  <c r="H276" i="9" s="1"/>
  <c r="E276" i="9"/>
  <c r="F276" i="9" s="1"/>
  <c r="G275" i="9"/>
  <c r="H275" i="9" s="1"/>
  <c r="E275" i="9"/>
  <c r="I250" i="9"/>
  <c r="J250" i="9" s="1"/>
  <c r="G250" i="9"/>
  <c r="H250" i="9" s="1"/>
  <c r="E250" i="9"/>
  <c r="F250" i="9" s="1"/>
  <c r="I249" i="9"/>
  <c r="J249" i="9" s="1"/>
  <c r="G249" i="9"/>
  <c r="H249" i="9" s="1"/>
  <c r="E249" i="9"/>
  <c r="F249" i="9" s="1"/>
  <c r="I226" i="9"/>
  <c r="J226" i="9" s="1"/>
  <c r="G226" i="9"/>
  <c r="H226" i="9" s="1"/>
  <c r="E226" i="9"/>
  <c r="I225" i="9"/>
  <c r="J225" i="9" s="1"/>
  <c r="G225" i="9"/>
  <c r="H225" i="9" s="1"/>
  <c r="E225" i="9"/>
  <c r="I224" i="9"/>
  <c r="J224" i="9" s="1"/>
  <c r="G224" i="9"/>
  <c r="H224" i="9" s="1"/>
  <c r="E224" i="9"/>
  <c r="I223" i="9"/>
  <c r="J223" i="9" s="1"/>
  <c r="G223" i="9"/>
  <c r="H223" i="9" s="1"/>
  <c r="I222" i="9"/>
  <c r="J222" i="9" s="1"/>
  <c r="G222" i="9"/>
  <c r="H222" i="9" s="1"/>
  <c r="I221" i="9"/>
  <c r="J221" i="9" s="1"/>
  <c r="G221" i="9"/>
  <c r="I86" i="9"/>
  <c r="J86" i="9" s="1"/>
  <c r="G86" i="9"/>
  <c r="I36" i="9"/>
  <c r="J36" i="9" s="1"/>
  <c r="G36" i="9"/>
  <c r="H36" i="9" s="1"/>
  <c r="I35" i="9"/>
  <c r="J35" i="9" s="1"/>
  <c r="G35" i="9"/>
  <c r="H35" i="9" s="1"/>
  <c r="E35" i="9"/>
  <c r="F35" i="9" s="1"/>
  <c r="I34" i="9"/>
  <c r="J34" i="9" s="1"/>
  <c r="G34" i="9"/>
  <c r="H34" i="9" s="1"/>
  <c r="E34" i="9"/>
  <c r="I33" i="9"/>
  <c r="J33" i="9" s="1"/>
  <c r="G33" i="9"/>
  <c r="H33" i="9" s="1"/>
  <c r="I32" i="9"/>
  <c r="J32" i="9" s="1"/>
  <c r="G32" i="9"/>
  <c r="H32" i="9" s="1"/>
  <c r="I256" i="9"/>
  <c r="J256" i="9" s="1"/>
  <c r="G256" i="9"/>
  <c r="H256" i="9" s="1"/>
  <c r="G254" i="9"/>
  <c r="H254" i="9" s="1"/>
  <c r="I252" i="9"/>
  <c r="J252" i="9" s="1"/>
  <c r="G252" i="9"/>
  <c r="H252" i="9" s="1"/>
  <c r="I251" i="9"/>
  <c r="J251" i="9" s="1"/>
  <c r="E86" i="9"/>
  <c r="F86" i="9" s="1"/>
  <c r="I279" i="9"/>
  <c r="J279" i="9" s="1"/>
  <c r="I278" i="9"/>
  <c r="I277" i="9"/>
  <c r="J277" i="9" s="1"/>
  <c r="I276" i="9"/>
  <c r="J276" i="9" s="1"/>
  <c r="I275" i="9"/>
  <c r="J275" i="9" s="1"/>
  <c r="E221" i="9"/>
  <c r="F221" i="9" s="1"/>
  <c r="E33" i="9"/>
  <c r="E32" i="9"/>
  <c r="E223" i="9"/>
  <c r="E36" i="9"/>
  <c r="F36" i="9" s="1"/>
  <c r="E222" i="9"/>
  <c r="F222" i="9" s="1"/>
  <c r="E254" i="9"/>
  <c r="F275" i="9"/>
  <c r="H86" i="9"/>
  <c r="K223" i="9" l="1"/>
  <c r="F223" i="9"/>
  <c r="L223" i="9" s="1"/>
  <c r="J278" i="9"/>
  <c r="J300" i="9" s="1"/>
  <c r="K278" i="9"/>
  <c r="I38" i="9"/>
  <c r="J38" i="9" s="1"/>
  <c r="K222" i="9"/>
  <c r="K279" i="9"/>
  <c r="F279" i="9"/>
  <c r="L279" i="9" s="1"/>
  <c r="K277" i="9"/>
  <c r="F277" i="9"/>
  <c r="L277" i="9" s="1"/>
  <c r="H300" i="9"/>
  <c r="L276" i="9"/>
  <c r="K276" i="9"/>
  <c r="K275" i="9"/>
  <c r="L275" i="9"/>
  <c r="F254" i="9"/>
  <c r="L250" i="9"/>
  <c r="K250" i="9"/>
  <c r="K249" i="9"/>
  <c r="L249" i="9"/>
  <c r="K226" i="9"/>
  <c r="F226" i="9"/>
  <c r="L226" i="9" s="1"/>
  <c r="K225" i="9"/>
  <c r="F225" i="9"/>
  <c r="L225" i="9" s="1"/>
  <c r="K224" i="9"/>
  <c r="F224" i="9"/>
  <c r="L224" i="9" s="1"/>
  <c r="J246" i="9"/>
  <c r="L222" i="9"/>
  <c r="K221" i="9"/>
  <c r="H221" i="9"/>
  <c r="H246" i="9" s="1"/>
  <c r="K86" i="9"/>
  <c r="L86" i="9"/>
  <c r="L36" i="9"/>
  <c r="K36" i="9"/>
  <c r="L35" i="9"/>
  <c r="K35" i="9"/>
  <c r="K34" i="9"/>
  <c r="F34" i="9"/>
  <c r="L34" i="9" s="1"/>
  <c r="K33" i="9"/>
  <c r="F33" i="9"/>
  <c r="L33" i="9" s="1"/>
  <c r="K32" i="9"/>
  <c r="F32" i="9"/>
  <c r="G140" i="9"/>
  <c r="H140" i="9" s="1"/>
  <c r="I113" i="9"/>
  <c r="J113" i="9" s="1"/>
  <c r="G113" i="9"/>
  <c r="H113" i="9" s="1"/>
  <c r="G88" i="9"/>
  <c r="H88" i="9" s="1"/>
  <c r="G62" i="9"/>
  <c r="H62" i="9" s="1"/>
  <c r="I255" i="9"/>
  <c r="J255" i="9" s="1"/>
  <c r="G255" i="9"/>
  <c r="H255" i="9" s="1"/>
  <c r="G39" i="9"/>
  <c r="H39" i="9" s="1"/>
  <c r="G251" i="9"/>
  <c r="H251" i="9" s="1"/>
  <c r="I248" i="9"/>
  <c r="J248" i="9" s="1"/>
  <c r="G248" i="9"/>
  <c r="H248" i="9" s="1"/>
  <c r="I140" i="9"/>
  <c r="J140" i="9" s="1"/>
  <c r="I89" i="9"/>
  <c r="J89" i="9" s="1"/>
  <c r="E89" i="9"/>
  <c r="F89" i="9" s="1"/>
  <c r="I39" i="9"/>
  <c r="J39" i="9" s="1"/>
  <c r="G38" i="9"/>
  <c r="H38" i="9" s="1"/>
  <c r="G37" i="9"/>
  <c r="H37" i="9" s="1"/>
  <c r="L278" i="9" l="1"/>
  <c r="L300" i="9" s="1"/>
  <c r="J30" i="9"/>
  <c r="I194" i="9"/>
  <c r="J194" i="9" s="1"/>
  <c r="H57" i="9"/>
  <c r="I141" i="9"/>
  <c r="J141" i="9" s="1"/>
  <c r="G89" i="9"/>
  <c r="H89" i="9" s="1"/>
  <c r="L89" i="9" s="1"/>
  <c r="I254" i="9"/>
  <c r="L221" i="9"/>
  <c r="L246" i="9" s="1"/>
  <c r="F300" i="9"/>
  <c r="T17" i="10" s="1"/>
  <c r="F246" i="9"/>
  <c r="L32" i="9"/>
  <c r="I195" i="9"/>
  <c r="J195" i="9" s="1"/>
  <c r="I168" i="9"/>
  <c r="J168" i="9" s="1"/>
  <c r="G168" i="9"/>
  <c r="H168" i="9" s="1"/>
  <c r="I167" i="9"/>
  <c r="G167" i="9"/>
  <c r="H167" i="9" s="1"/>
  <c r="I142" i="9"/>
  <c r="J142" i="9" s="1"/>
  <c r="G114" i="9"/>
  <c r="H114" i="9" s="1"/>
  <c r="H138" i="9" s="1"/>
  <c r="I62" i="9"/>
  <c r="J62" i="9" s="1"/>
  <c r="I59" i="9"/>
  <c r="J59" i="9" s="1"/>
  <c r="G60" i="9"/>
  <c r="H60" i="9" s="1"/>
  <c r="G253" i="9"/>
  <c r="H253" i="9" s="1"/>
  <c r="H273" i="9" s="1"/>
  <c r="G87" i="9"/>
  <c r="H87" i="9" s="1"/>
  <c r="E37" i="9"/>
  <c r="I60" i="9" l="1"/>
  <c r="J60" i="9" s="1"/>
  <c r="I145" i="9"/>
  <c r="J145" i="9" s="1"/>
  <c r="H111" i="9"/>
  <c r="G61" i="9"/>
  <c r="H61" i="9" s="1"/>
  <c r="J219" i="9"/>
  <c r="G59" i="9"/>
  <c r="H59" i="9" s="1"/>
  <c r="I144" i="9"/>
  <c r="J144" i="9" s="1"/>
  <c r="J254" i="9"/>
  <c r="L254" i="9" s="1"/>
  <c r="K254" i="9"/>
  <c r="K89" i="9"/>
  <c r="E251" i="9"/>
  <c r="J167" i="9"/>
  <c r="J192" i="9" s="1"/>
  <c r="F37" i="9"/>
  <c r="I61" i="9"/>
  <c r="J61" i="9" s="1"/>
  <c r="H192" i="9"/>
  <c r="I146" i="9"/>
  <c r="J146" i="9" s="1"/>
  <c r="G146" i="9"/>
  <c r="H146" i="9" s="1"/>
  <c r="I88" i="9"/>
  <c r="J88" i="9" s="1"/>
  <c r="J84" i="9" l="1"/>
  <c r="I143" i="9"/>
  <c r="J143" i="9" s="1"/>
  <c r="J165" i="9" s="1"/>
  <c r="H84" i="9"/>
  <c r="E38" i="9"/>
  <c r="E252" i="9"/>
  <c r="G144" i="9"/>
  <c r="H144" i="9" s="1"/>
  <c r="G143" i="9"/>
  <c r="H143" i="9" s="1"/>
  <c r="G145" i="9"/>
  <c r="H145" i="9" s="1"/>
  <c r="F251" i="9"/>
  <c r="L251" i="9" s="1"/>
  <c r="K251" i="9"/>
  <c r="E256" i="9"/>
  <c r="E87" i="9"/>
  <c r="F87" i="9" l="1"/>
  <c r="F38" i="9"/>
  <c r="K38" i="9"/>
  <c r="I37" i="9"/>
  <c r="F252" i="9"/>
  <c r="L252" i="9" s="1"/>
  <c r="K252" i="9"/>
  <c r="F256" i="9"/>
  <c r="L256" i="9" s="1"/>
  <c r="K256" i="9"/>
  <c r="E113" i="9"/>
  <c r="G142" i="9"/>
  <c r="H142" i="9" s="1"/>
  <c r="E114" i="9"/>
  <c r="I253" i="9"/>
  <c r="J253" i="9" s="1"/>
  <c r="J273" i="9" s="1"/>
  <c r="F113" i="9" l="1"/>
  <c r="K113" i="9"/>
  <c r="L38" i="9"/>
  <c r="F30" i="9"/>
  <c r="G141" i="9"/>
  <c r="H141" i="9" s="1"/>
  <c r="H165" i="9" s="1"/>
  <c r="J37" i="9"/>
  <c r="K37" i="9"/>
  <c r="E168" i="9"/>
  <c r="E140" i="9"/>
  <c r="E62" i="9"/>
  <c r="F114" i="9"/>
  <c r="H30" i="9" l="1"/>
  <c r="L30" i="9"/>
  <c r="E248" i="9"/>
  <c r="F168" i="9"/>
  <c r="L168" i="9" s="1"/>
  <c r="K168" i="9"/>
  <c r="G195" i="9"/>
  <c r="H195" i="9" s="1"/>
  <c r="G194" i="9"/>
  <c r="H194" i="9" s="1"/>
  <c r="F140" i="9"/>
  <c r="K140" i="9"/>
  <c r="J57" i="9"/>
  <c r="L37" i="9"/>
  <c r="L113" i="9"/>
  <c r="F138" i="9"/>
  <c r="F62" i="9"/>
  <c r="L62" i="9" s="1"/>
  <c r="K62" i="9"/>
  <c r="E141" i="9" l="1"/>
  <c r="L140" i="9"/>
  <c r="E255" i="9"/>
  <c r="E88" i="9"/>
  <c r="E167" i="9"/>
  <c r="F248" i="9"/>
  <c r="K248" i="9"/>
  <c r="E142" i="9"/>
  <c r="E39" i="9"/>
  <c r="H219" i="9"/>
  <c r="E253" i="9" l="1"/>
  <c r="F167" i="9"/>
  <c r="K167" i="9"/>
  <c r="I87" i="9"/>
  <c r="F255" i="9"/>
  <c r="L255" i="9" s="1"/>
  <c r="K255" i="9"/>
  <c r="F141" i="9"/>
  <c r="K141" i="9"/>
  <c r="F142" i="9"/>
  <c r="L142" i="9" s="1"/>
  <c r="K142" i="9"/>
  <c r="F39" i="9"/>
  <c r="K39" i="9"/>
  <c r="L248" i="9"/>
  <c r="H26" i="10"/>
  <c r="E10" i="3"/>
  <c r="F88" i="9"/>
  <c r="K88" i="9"/>
  <c r="E13" i="3" l="1"/>
  <c r="E12" i="3"/>
  <c r="F192" i="9"/>
  <c r="L167" i="9"/>
  <c r="L192" i="9" s="1"/>
  <c r="L141" i="9"/>
  <c r="K253" i="9"/>
  <c r="F253" i="9"/>
  <c r="L88" i="9"/>
  <c r="F111" i="9"/>
  <c r="I114" i="9"/>
  <c r="L39" i="9"/>
  <c r="L57" i="9" s="1"/>
  <c r="F57" i="9"/>
  <c r="J87" i="9"/>
  <c r="K87" i="9"/>
  <c r="E195" i="9" l="1"/>
  <c r="E61" i="9"/>
  <c r="E60" i="9"/>
  <c r="E194" i="9"/>
  <c r="J114" i="9"/>
  <c r="K114" i="9"/>
  <c r="E59" i="9"/>
  <c r="J111" i="9"/>
  <c r="L87" i="9"/>
  <c r="L111" i="9" s="1"/>
  <c r="L253" i="9"/>
  <c r="L273" i="9" s="1"/>
  <c r="F273" i="9"/>
  <c r="F60" i="9" l="1"/>
  <c r="L60" i="9" s="1"/>
  <c r="K60" i="9"/>
  <c r="E143" i="9"/>
  <c r="F59" i="9"/>
  <c r="K59" i="9"/>
  <c r="F195" i="9"/>
  <c r="L195" i="9" s="1"/>
  <c r="K195" i="9"/>
  <c r="F194" i="9"/>
  <c r="K194" i="9"/>
  <c r="E144" i="9"/>
  <c r="J138" i="9"/>
  <c r="L114" i="9"/>
  <c r="L138" i="9" s="1"/>
  <c r="E145" i="9"/>
  <c r="K61" i="9"/>
  <c r="F61" i="9"/>
  <c r="L61" i="9" s="1"/>
  <c r="F219" i="9" l="1"/>
  <c r="L194" i="9"/>
  <c r="L219" i="9" s="1"/>
  <c r="F143" i="9"/>
  <c r="K143" i="9"/>
  <c r="L59" i="9"/>
  <c r="L84" i="9" s="1"/>
  <c r="F84" i="9"/>
  <c r="E146" i="9"/>
  <c r="F144" i="9"/>
  <c r="L144" i="9" s="1"/>
  <c r="K144" i="9"/>
  <c r="F145" i="9"/>
  <c r="L145" i="9" s="1"/>
  <c r="K145" i="9"/>
  <c r="L143" i="9" l="1"/>
  <c r="F146" i="9"/>
  <c r="L146" i="9" s="1"/>
  <c r="K146" i="9"/>
  <c r="L165" i="9" l="1"/>
  <c r="F165" i="9"/>
  <c r="J26" i="10"/>
  <c r="F26" i="10" l="1"/>
  <c r="L26" i="10"/>
  <c r="E7" i="3"/>
  <c r="E18" i="3" l="1"/>
  <c r="E16" i="3"/>
  <c r="E14" i="3"/>
  <c r="E17" i="3"/>
  <c r="E15" i="3"/>
  <c r="E19" i="3" l="1"/>
  <c r="E20" i="3" l="1"/>
  <c r="E21" i="3" l="1"/>
  <c r="E24" i="3" l="1"/>
  <c r="E25" i="3" s="1"/>
  <c r="E26" i="3" s="1"/>
  <c r="E27" i="3" s="1"/>
</calcChain>
</file>

<file path=xl/sharedStrings.xml><?xml version="1.0" encoding="utf-8"?>
<sst xmlns="http://schemas.openxmlformats.org/spreadsheetml/2006/main" count="1072" uniqueCount="400">
  <si>
    <t>공 종 별 집 계 표</t>
  </si>
  <si>
    <t>[ 복합문화센터진입로바닥대리석보수공사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</si>
  <si>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</si>
  <si>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</si>
  <si>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</si>
  <si>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</si>
  <si>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</si>
  <si>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</si>
  <si>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</si>
  <si>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</si>
  <si>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</si>
  <si>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</si>
  <si>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</si>
  <si>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</si>
  <si>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</si>
  <si>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</si>
  <si>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</si>
  <si>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</si>
  <si>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</si>
  <si>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</si>
  <si>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</si>
  <si>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</si>
  <si>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</si>
  <si>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</si>
  <si>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</si>
  <si>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</si>
  <si>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</si>
  <si>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</si>
  <si>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</si>
  <si>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</si>
  <si>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</si>
  <si>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</si>
  <si>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</si>
  <si>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</si>
  <si>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</si>
  <si>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</si>
  <si>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</si>
  <si>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</si>
  <si>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</si>
  <si>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</si>
  <si>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</si>
  <si>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</si>
  <si>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</si>
  <si>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</si>
  <si>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</si>
  <si>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</si>
  <si>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</si>
  <si>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</si>
  <si>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</si>
  <si>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</si>
  <si>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</si>
  <si>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복합문화센터진입로바닥대리석보수공사</t>
  </si>
  <si>
    <t/>
  </si>
  <si>
    <t>01</t>
  </si>
  <si>
    <t>0101  보  수  공  사</t>
  </si>
  <si>
    <t>0101</t>
  </si>
  <si>
    <t>010101  토공 및 지정공사</t>
  </si>
  <si>
    <t>010101</t>
  </si>
  <si>
    <t>인력터파기</t>
  </si>
  <si>
    <t>보통토사, 0∼1m</t>
  </si>
  <si>
    <t>M3</t>
  </si>
  <si>
    <t>5DAB43EF9D3D5685C85FECC8640268</t>
  </si>
  <si>
    <t>T</t>
  </si>
  <si>
    <t>F</t>
  </si>
  <si>
    <t>0101015DAB43EF9D3D5685C85FECC8640268</t>
  </si>
  <si>
    <t>현장내 잔토처리</t>
  </si>
  <si>
    <t>소운반. 깔고 고르기</t>
  </si>
  <si>
    <t>5DAB43E994B8FE6C08010AF5F48FA8</t>
  </si>
  <si>
    <t>0101015DAB43E994B8FE6C08010AF5F48FA8</t>
  </si>
  <si>
    <t>혼합골재지정</t>
  </si>
  <si>
    <t>인력</t>
  </si>
  <si>
    <t>5DAB53D5906503D2680B3493D4FC38</t>
  </si>
  <si>
    <t>0101015DAB53D5906503D2680B3493D4FC38</t>
  </si>
  <si>
    <t>[ 합           계 ]</t>
  </si>
  <si>
    <t>TOTAL</t>
  </si>
  <si>
    <t>010102  철근콘크리트공사</t>
  </si>
  <si>
    <t>010102</t>
  </si>
  <si>
    <t>레미콘 - 서울</t>
  </si>
  <si>
    <t>25-18-12</t>
  </si>
  <si>
    <t>5A8D535F964B14EAE8802F13C43878B76D060E</t>
  </si>
  <si>
    <t>0101025A8D535F964B14EAE8802F13C43878B76D060E</t>
  </si>
  <si>
    <t>25-21-15</t>
  </si>
  <si>
    <t>5A8D535F964B14EAE8802F13C43878B76D0609</t>
  </si>
  <si>
    <t>0101025A8D535F964B14EAE8802F13C43878B76D0609</t>
  </si>
  <si>
    <t>콘크리트 펌프차 타설(무근, 진동기無)</t>
  </si>
  <si>
    <t>100m3 미만, 슬럼프 8~12cm, 양호(매트기초 등)</t>
  </si>
  <si>
    <t>회</t>
  </si>
  <si>
    <t>산근 1</t>
  </si>
  <si>
    <t>5DAB23A69A05CFB058340733343E78</t>
  </si>
  <si>
    <t>0101025DAB23A69A05CFB058340733343E78</t>
  </si>
  <si>
    <t>콘크리트 펌프차 타설(매트기초 등)</t>
  </si>
  <si>
    <t>100m3 미만, 슬럼프 15cm, 양호</t>
  </si>
  <si>
    <t>산근 2</t>
  </si>
  <si>
    <t>5DAB23A69A311450A87E91A9249118</t>
  </si>
  <si>
    <t>0101025DAB23A69A311450A87E91A9249118</t>
  </si>
  <si>
    <t>철근콘크리트용봉강</t>
  </si>
  <si>
    <t>철근콘크리트용봉강, 이형봉강(SD350/400), HD-13, 지정장소도</t>
  </si>
  <si>
    <t>TON</t>
  </si>
  <si>
    <t>5A8D535F965560EFE84A3677446BC81471DB93</t>
  </si>
  <si>
    <t>0101025A8D535F965560EFE84A3677446BC81471DB93</t>
  </si>
  <si>
    <t>철근, 현장 - 보통 가공 및 조립</t>
  </si>
  <si>
    <t>수직고 7m 미만</t>
  </si>
  <si>
    <t>호표 4</t>
  </si>
  <si>
    <t>5DAB23A29C6931B9587085FF04F408</t>
  </si>
  <si>
    <t>0101025DAB23A29C6931B9587085FF04F408</t>
  </si>
  <si>
    <t>콘크리트 치핑(건축)</t>
  </si>
  <si>
    <t>기계</t>
  </si>
  <si>
    <t>M2</t>
  </si>
  <si>
    <t>호표 5</t>
  </si>
  <si>
    <t>5DAB23B29578EA7B38741BE3542D88</t>
  </si>
  <si>
    <t>0101025DAB23B29578EA7B38741BE3542D88</t>
  </si>
  <si>
    <t>케미컬앙카</t>
  </si>
  <si>
    <t>HILTI HY200,HD16*L=250</t>
  </si>
  <si>
    <t>개</t>
  </si>
  <si>
    <t>호표 6</t>
  </si>
  <si>
    <t>5DAB23A69A311450E8DD7906A4AFD8</t>
  </si>
  <si>
    <t>0101025DAB23A69A311450E8DD7906A4AFD8</t>
  </si>
  <si>
    <t>010103  돌    공    사</t>
  </si>
  <si>
    <t>010103</t>
  </si>
  <si>
    <t>화강석붙임(습식, 버너)</t>
  </si>
  <si>
    <t>바닥, 포천석 30mm, 모르타르 30mm</t>
  </si>
  <si>
    <t>호표 7</t>
  </si>
  <si>
    <t>5DABB3BE93AEE06348A57ED7B45F98</t>
  </si>
  <si>
    <t>0101035DABB3BE93AEE06348A57ED7B45F98</t>
  </si>
  <si>
    <t>바닥, 거창석 30mm, 모르타르 30mm</t>
  </si>
  <si>
    <t>호표 8</t>
  </si>
  <si>
    <t>5DABB3BE93AEE06348A2AA7914DF88</t>
  </si>
  <si>
    <t>0101035DABB3BE93AEE06348A2AA7914DF88</t>
  </si>
  <si>
    <t>바닥, 마천석 30mm, 모르타르 30mm</t>
  </si>
  <si>
    <t>호표 9</t>
  </si>
  <si>
    <t>5DABB3BE93AEE06348A181A2C46E08</t>
  </si>
  <si>
    <t>0101035DABB3BE93AEE06348A181A2C46E08</t>
  </si>
  <si>
    <t>바닥, 거창석 30mm</t>
  </si>
  <si>
    <t>M</t>
  </si>
  <si>
    <t>호표 10</t>
  </si>
  <si>
    <t>5DABB3BE93AEC585A8248BA4F487E8</t>
  </si>
  <si>
    <t>0101035DABB3BE93AEC585A8248BA4F487E8</t>
  </si>
  <si>
    <t>010104  방  수  공  사</t>
  </si>
  <si>
    <t>010104</t>
  </si>
  <si>
    <t>우레탄도막방수</t>
  </si>
  <si>
    <t>바닥, 비노출 3MM</t>
  </si>
  <si>
    <t>㎡</t>
  </si>
  <si>
    <t>5DABE3F29013E407B8E1A997549C58</t>
  </si>
  <si>
    <t>0101045DABE3F29013E407B8E1A997549C58</t>
  </si>
  <si>
    <t>시멘트 액체방수 -바탕 포함</t>
  </si>
  <si>
    <t>바닥</t>
  </si>
  <si>
    <t>호표 11</t>
  </si>
  <si>
    <t>5DABE3F89A813990A89D774E3401F8</t>
  </si>
  <si>
    <t>0101045DABE3F89A813990A89D774E3401F8</t>
  </si>
  <si>
    <t>수직부</t>
  </si>
  <si>
    <t>호표 12</t>
  </si>
  <si>
    <t>5DABE3F89A813990A89E1E38A41AB8</t>
  </si>
  <si>
    <t>0101045DABE3F89A813990A89E1E38A41AB8</t>
  </si>
  <si>
    <t>배수판설치</t>
  </si>
  <si>
    <t>지하용수, 500*500*45mm</t>
  </si>
  <si>
    <t>호표 13</t>
  </si>
  <si>
    <t>5DABE3FC902BDE50982E7946649D38</t>
  </si>
  <si>
    <t>0101045DABE3FC902BDE50982E7946649D38</t>
  </si>
  <si>
    <t>010105  지붕 및 홈통공사</t>
  </si>
  <si>
    <t>010105</t>
  </si>
  <si>
    <t>루프드레인설치</t>
  </si>
  <si>
    <t>수직형, D150mm</t>
  </si>
  <si>
    <t>개소</t>
  </si>
  <si>
    <t>호표 14</t>
  </si>
  <si>
    <t>5DABD3899F8D6A9E582865D9248EC8</t>
  </si>
  <si>
    <t>0101055DABD3899F8D6A9E582865D9248EC8</t>
  </si>
  <si>
    <t>선홈통(강관) 설치</t>
  </si>
  <si>
    <t>152.4mm, 스테인리스관</t>
  </si>
  <si>
    <t>호표 15</t>
  </si>
  <si>
    <t>5DABD3889D3F82DB383808516486A8</t>
  </si>
  <si>
    <t>0101055DABD3889D3F82DB383808516486A8</t>
  </si>
  <si>
    <t>010106  금  속  공  사</t>
  </si>
  <si>
    <t>010106</t>
  </si>
  <si>
    <t>와이어메시 바닥깔기</t>
  </si>
  <si>
    <t>#8-150*150</t>
  </si>
  <si>
    <t>호표 16</t>
  </si>
  <si>
    <t>5DABC3A7921D147678C9398BC47778</t>
  </si>
  <si>
    <t>0101065DABC3A7921D147678C9398BC47778</t>
  </si>
  <si>
    <t>기존SUS판철거및설치</t>
  </si>
  <si>
    <t>W=300</t>
  </si>
  <si>
    <t>호표 17</t>
  </si>
  <si>
    <t>5DABC3A6918327C5082180B454D7C8</t>
  </si>
  <si>
    <t>0101065DABC3A6918327C5082180B454D7C8</t>
  </si>
  <si>
    <t>W=500</t>
  </si>
  <si>
    <t>호표 18</t>
  </si>
  <si>
    <t>5DABC3A6918327C5082180B454D7A8</t>
  </si>
  <si>
    <t>0101065DABC3A6918327C5082180B454D7A8</t>
  </si>
  <si>
    <t>SUS철판및코킹신설</t>
  </si>
  <si>
    <t>W=(5+26+32+123+32+26+5)*1.2T+코킹20*18+수팽창지수재+백업재</t>
  </si>
  <si>
    <t>호표 19</t>
  </si>
  <si>
    <t>5DABC3A6918327C5082180B454D788</t>
  </si>
  <si>
    <t>0101065DABC3A6918327C5082180B454D788</t>
  </si>
  <si>
    <t>STS,T=1.2*L=700*300+300+300</t>
  </si>
  <si>
    <t>EA</t>
  </si>
  <si>
    <t>호표 20</t>
  </si>
  <si>
    <t>5DABC3A6918327C5082180B454D768</t>
  </si>
  <si>
    <t>0101065DABC3A6918327C5082180B454D768</t>
  </si>
  <si>
    <t>SUS감사기</t>
  </si>
  <si>
    <t>STS,T=1.2*H=L=2000*600+600+600</t>
  </si>
  <si>
    <t>호표 21</t>
  </si>
  <si>
    <t>5DABC3A6918327C5082180B454E078</t>
  </si>
  <si>
    <t>0101065DABC3A6918327C5082180B454E078</t>
  </si>
  <si>
    <t>트랜치</t>
  </si>
  <si>
    <t>양면, L-40*40*5t HL</t>
  </si>
  <si>
    <t>호표 22</t>
  </si>
  <si>
    <t>5DABC3A4968A97CA38956FCED4B6E8</t>
  </si>
  <si>
    <t>0101065DABC3A4968A97CA38956FCED4B6E8</t>
  </si>
  <si>
    <t>010107  칠    공    사</t>
  </si>
  <si>
    <t>010107</t>
  </si>
  <si>
    <t>바탕만들기+수성페인트(롤러칠)</t>
  </si>
  <si>
    <t>호표 23</t>
  </si>
  <si>
    <t>5DAB830B95BA35446879732FF43588</t>
  </si>
  <si>
    <t>0101075DAB830B95BA35446879732FF43588</t>
  </si>
  <si>
    <t>바탕만들기+낙서방지용 페인트</t>
  </si>
  <si>
    <t>롤러 2회 칠, 콘크리트·모르타르면</t>
  </si>
  <si>
    <t>호표 24</t>
  </si>
  <si>
    <t>5DAB83079FF699A1888F1B7C948CA8</t>
  </si>
  <si>
    <t>0101075DAB83079FF699A1888F1B7C948CA8</t>
  </si>
  <si>
    <t>010108  기  타  공  사</t>
  </si>
  <si>
    <t>010108</t>
  </si>
  <si>
    <t>PE빗물받이설치</t>
  </si>
  <si>
    <t>510*410*600, 토공사 포함</t>
  </si>
  <si>
    <t>호표 25</t>
  </si>
  <si>
    <t>5DABD3889D1CA120687BBE2224A3E8</t>
  </si>
  <si>
    <t>0101085DABD3889D1CA120687BBE2224A3E8</t>
  </si>
  <si>
    <t>이중벽관설치</t>
  </si>
  <si>
    <t>∮150 PE,이중벽관</t>
  </si>
  <si>
    <t>호표 26</t>
  </si>
  <si>
    <t>5DAA634C9659CDB1989D15AB549E88</t>
  </si>
  <si>
    <t>0101085DAA634C9659CDB1989D15AB549E88</t>
  </si>
  <si>
    <t>010109  골재대 및 운반비</t>
  </si>
  <si>
    <t>010109</t>
  </si>
  <si>
    <t>시멘트</t>
  </si>
  <si>
    <t>40KG</t>
  </si>
  <si>
    <t>포</t>
  </si>
  <si>
    <t>5A8D535F964B14D88883DDEAE4F698414C3909</t>
  </si>
  <si>
    <t>0101095A8D535F964B14D88883DDEAE4F698414C3909</t>
  </si>
  <si>
    <t>모래</t>
  </si>
  <si>
    <t>모래, 여주, 상차도</t>
  </si>
  <si>
    <t>5AA8333B9AFDFCA9080562C924B3D82DED24D9</t>
  </si>
  <si>
    <t>0101095AA8333B9AFDFCA9080562C924B3D82DED24D9</t>
  </si>
  <si>
    <t>혼합골재</t>
  </si>
  <si>
    <t>혼합골재, 화성, 상차도, 보조기층용</t>
  </si>
  <si>
    <t>5A8D535F9655E579F858E184E47498F7500039</t>
  </si>
  <si>
    <t>0101095A8D535F9655E579F858E184E47498F7500039</t>
  </si>
  <si>
    <t>시멘트운반</t>
  </si>
  <si>
    <t>L:10km, 덤프8톤</t>
  </si>
  <si>
    <t>산근 3</t>
  </si>
  <si>
    <t>5DAA23359BCBAAA32837BEA6D4BD48</t>
  </si>
  <si>
    <t>0101095DAA23359BCBAAA32837BEA6D4BD48</t>
  </si>
  <si>
    <t>모래운반비</t>
  </si>
  <si>
    <t>L:75km, 덤프15톤</t>
  </si>
  <si>
    <t>산근 4</t>
  </si>
  <si>
    <t>5DAA23359BD417C9387630CB445B48</t>
  </si>
  <si>
    <t>0101095DAA23359BD417C9387630CB445B48</t>
  </si>
  <si>
    <t>혼합골재운반비</t>
  </si>
  <si>
    <t>L:10km, 덤프15톤</t>
  </si>
  <si>
    <t>산근 5</t>
  </si>
  <si>
    <t>5DAA23359BD417C938763388648068</t>
  </si>
  <si>
    <t>0101095DAA23359BD417C938763388648068</t>
  </si>
  <si>
    <t>010110  철  거  공  사</t>
  </si>
  <si>
    <t>010110</t>
  </si>
  <si>
    <t>콘크리트 구조물 철거(소형장비 사용)</t>
  </si>
  <si>
    <t>전기식, 무근</t>
  </si>
  <si>
    <t>호표 27</t>
  </si>
  <si>
    <t>5DAA73B49E7D49B2B8CC5652C44F68</t>
  </si>
  <si>
    <t>0101105DAA73B49E7D49B2B8CC5652C44F68</t>
  </si>
  <si>
    <t>콘크리트커팅</t>
  </si>
  <si>
    <t>T=130MM</t>
  </si>
  <si>
    <t>산근 6</t>
  </si>
  <si>
    <t>5D8653B796BF01E8281D2844B41AE8</t>
  </si>
  <si>
    <t>0101105D8653B796BF01E8281D2844B41AE8</t>
  </si>
  <si>
    <t>T=190MM</t>
  </si>
  <si>
    <t>산근 7</t>
  </si>
  <si>
    <t>5D8653B796BF01E8281D2844B41A88</t>
  </si>
  <si>
    <t>0101105D8653B796BF01E8281D2844B41A88</t>
  </si>
  <si>
    <t>화강석철거</t>
  </si>
  <si>
    <t>T=30MM</t>
  </si>
  <si>
    <t>호표 28</t>
  </si>
  <si>
    <t>5DAA73B49EC5152EA86AA7B6743BE8</t>
  </si>
  <si>
    <t>0101105DAA73B49EC5152EA86AA7B6743BE8</t>
  </si>
  <si>
    <t>화강석잔유물제거및정리비</t>
  </si>
  <si>
    <t>바닥 T=30MM</t>
  </si>
  <si>
    <t>호표 29</t>
  </si>
  <si>
    <t>5DAA73B49EC5152EA86AA1102442D8</t>
  </si>
  <si>
    <t>0101105DAA73B49EC5152EA86AA1102442D8</t>
  </si>
  <si>
    <t>트랜치철거</t>
  </si>
  <si>
    <t>호표 30</t>
  </si>
  <si>
    <t>5DAA73B49EC5152EA86AA4EE4449E8</t>
  </si>
  <si>
    <t>0101105DAA73B49EC5152EA86AA4EE4449E8</t>
  </si>
  <si>
    <t>도막방수철거</t>
  </si>
  <si>
    <t>호표 31</t>
  </si>
  <si>
    <t>5DAA73B49EC504BF889376B0D40028</t>
  </si>
  <si>
    <t>0101105DAA73B49EC504BF889376B0D40028</t>
  </si>
  <si>
    <t>드레인천공</t>
  </si>
  <si>
    <t>D150*T=500</t>
  </si>
  <si>
    <t>호표 32</t>
  </si>
  <si>
    <t>5DABD3889D64E1B1D897568614D8E8</t>
  </si>
  <si>
    <t>0101105DABD3889D64E1B1D897568614D8E8</t>
  </si>
  <si>
    <t>자전거보관소이전설치</t>
  </si>
  <si>
    <t>식</t>
  </si>
  <si>
    <t>호표 33</t>
  </si>
  <si>
    <t>5DAA73B49E7D49B28877B1F6042C58</t>
  </si>
  <si>
    <t>0101105DAA73B49E7D49B28877B1F6042C58</t>
  </si>
  <si>
    <t>010111  건축폐기물처리비</t>
  </si>
  <si>
    <t>010111</t>
  </si>
  <si>
    <t>7</t>
  </si>
  <si>
    <t>폐콘크리트</t>
  </si>
  <si>
    <t>이물질이 없는 순수한 폐콘크리트</t>
  </si>
  <si>
    <t>5DAB7325926BD0CA986ED40014EB48</t>
  </si>
  <si>
    <t>0101115DAB7325926BD0CA986ED40014EB48</t>
  </si>
  <si>
    <t>건설폐재류</t>
  </si>
  <si>
    <t>가연성이 제거된 재활용이 가능한 혼합물</t>
  </si>
  <si>
    <t>5DAB7325926BD0CA986ED40014C868</t>
  </si>
  <si>
    <t>0101115DAB7325926BD0CA986ED40014C868</t>
  </si>
  <si>
    <t>혼합건설폐기물</t>
  </si>
  <si>
    <t>그 밖의 건설폐기물에 가연성 5% 이하 혼합</t>
  </si>
  <si>
    <t>5DAB7325926BD0CA986ED25194CA88</t>
  </si>
  <si>
    <t>0101115DAB7325926BD0CA986ED25194CA88</t>
  </si>
  <si>
    <t>건설폐기물 상차비 - 중량 기준</t>
  </si>
  <si>
    <t>중간처리 대상, 15ton 덤프트럭</t>
  </si>
  <si>
    <t>5DAB7325926BD0D4E82B537564EAA8</t>
  </si>
  <si>
    <t>0101115DAB7325926BD0D4E82B537564EAA8</t>
  </si>
  <si>
    <t>건설폐기물 운반비 - 중량 기준</t>
  </si>
  <si>
    <t>중간처리 대상, 15ton 덤프트럭, 30km</t>
  </si>
  <si>
    <t>5DAB7325926BD0D4E82B526E74CD38</t>
  </si>
  <si>
    <t>0101115DAB7325926BD0D4E82B526E74CD38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</si>
  <si>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</si>
  <si>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</si>
  <si>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</si>
  <si>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</si>
  <si>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</si>
  <si>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</si>
  <si>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</si>
  <si>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</si>
  <si>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</si>
  <si>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</si>
  <si>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</si>
  <si>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</si>
  <si>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</si>
  <si>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</si>
  <si>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</si>
  <si>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</si>
  <si>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</si>
  <si>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</si>
  <si>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</si>
  <si>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</si>
  <si>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</si>
  <si>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7.9%</t>
  </si>
  <si>
    <t>BS</t>
  </si>
  <si>
    <t>C2</t>
  </si>
  <si>
    <t>기   계    경   비</t>
  </si>
  <si>
    <t>C4</t>
  </si>
  <si>
    <t>산  재  보  험  료</t>
  </si>
  <si>
    <t>노무비 * 4.05%</t>
  </si>
  <si>
    <t>C5</t>
  </si>
  <si>
    <t>고  용  보  험  료</t>
  </si>
  <si>
    <t>노무비 * 0.87%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</si>
  <si>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</si>
  <si>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</si>
  <si>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</si>
  <si>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</si>
  <si>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</si>
  <si>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</si>
  <si>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</si>
  <si>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</si>
  <si>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5.5%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</si>
  <si>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</si>
  <si>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</si>
  <si>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</si>
  <si>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</si>
  <si>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</si>
  <si>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</si>
  <si>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</si>
  <si>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</si>
  <si>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>D1</t>
  </si>
  <si>
    <t>계 * 6%</t>
  </si>
  <si>
    <t>D2</t>
  </si>
  <si>
    <t>(노무비+경비+일반관리비) * 15%</t>
  </si>
  <si>
    <t>D7</t>
  </si>
  <si>
    <t>D9</t>
  </si>
  <si>
    <t>DB</t>
  </si>
  <si>
    <t>공급가액 * 10%</t>
  </si>
  <si>
    <t>DH</t>
  </si>
  <si>
    <t>S2</t>
  </si>
  <si>
    <t>공사명 : 복합문화센터 진입경사로 바닥대리석 보수공사</t>
    <phoneticPr fontId="3" type="noConversion"/>
  </si>
  <si>
    <t>일반관리비</t>
    <phoneticPr fontId="3" type="noConversion"/>
  </si>
  <si>
    <t>이윤</t>
    <phoneticPr fontId="3" type="noConversion"/>
  </si>
  <si>
    <t>건축폐기물처리비</t>
    <phoneticPr fontId="3" type="noConversion"/>
  </si>
  <si>
    <t>공급가액</t>
    <phoneticPr fontId="3" type="noConversion"/>
  </si>
  <si>
    <t>부가가치세</t>
    <phoneticPr fontId="3" type="noConversion"/>
  </si>
  <si>
    <t>도급액</t>
    <phoneticPr fontId="3" type="noConversion"/>
  </si>
  <si>
    <t>총공사비</t>
    <phoneticPr fontId="3" type="noConversion"/>
  </si>
  <si>
    <t>[ 소          계 ]</t>
    <phoneticPr fontId="3" type="noConversion"/>
  </si>
  <si>
    <t>순공사원가</t>
    <phoneticPr fontId="3" type="noConversion"/>
  </si>
  <si>
    <t>단위절삭</t>
    <phoneticPr fontId="3" type="noConversion"/>
  </si>
  <si>
    <t>화강석(고운다듬,트랜치W=260)뚜껑</t>
    <phoneticPr fontId="3" type="noConversion"/>
  </si>
  <si>
    <t>외부, 2회, 콘크리트·모르타르면, 친환경페인트(POP)
및 노출콘크리트 마감처리</t>
    <phoneticPr fontId="3" type="noConversion"/>
  </si>
  <si>
    <t>SUS테두리보감사기</t>
    <phoneticPr fontId="3" type="noConversion"/>
  </si>
  <si>
    <t>W=260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</si>
</sst>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"/>
    <numFmt numFmtId="177" formatCode="#,###;\-#,###;#;"/>
    <numFmt numFmtId="181" formatCode="0.000"/>
  </numFmts>
  <fonts count="9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quotePrefix="1" applyFont="1" applyBorder="1" applyAlignment="1">
      <alignment horizontal="left" vertical="center" wrapText="1" indent="1"/>
    </xf>
    <xf numFmtId="176" fontId="0" fillId="0" borderId="2" xfId="0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left" vertical="center" wrapText="1" indent="1"/>
    </xf>
    <xf numFmtId="0" fontId="0" fillId="0" borderId="2" xfId="0" quotePrefix="1" applyFont="1" applyBorder="1" applyAlignment="1">
      <alignment vertical="center" wrapText="1"/>
    </xf>
    <xf numFmtId="176" fontId="0" fillId="0" borderId="3" xfId="0" applyNumberFormat="1" applyFont="1" applyBorder="1" applyAlignment="1">
      <alignment vertical="center" wrapText="1"/>
    </xf>
    <xf numFmtId="0" fontId="0" fillId="0" borderId="3" xfId="0" quotePrefix="1" applyFont="1" applyBorder="1" applyAlignment="1">
      <alignment horizontal="left" vertical="center" wrapText="1" indent="1"/>
    </xf>
    <xf numFmtId="0" fontId="0" fillId="0" borderId="3" xfId="0" quotePrefix="1" applyFont="1" applyBorder="1" applyAlignment="1">
      <alignment vertical="center" wrapText="1"/>
    </xf>
    <xf numFmtId="176" fontId="0" fillId="0" borderId="4" xfId="0" applyNumberFormat="1" applyFont="1" applyBorder="1" applyAlignment="1">
      <alignment vertical="center" wrapText="1"/>
    </xf>
    <xf numFmtId="0" fontId="0" fillId="0" borderId="4" xfId="0" quotePrefix="1" applyFont="1" applyBorder="1" applyAlignment="1">
      <alignment horizontal="left" vertical="center" wrapText="1" indent="1"/>
    </xf>
    <xf numFmtId="0" fontId="0" fillId="0" borderId="4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81" fontId="5" fillId="0" borderId="1" xfId="0" applyNumberFormat="1" applyFont="1" applyBorder="1" applyAlignment="1">
      <alignment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distributed" vertical="center" wrapText="1" indent="1"/>
    </xf>
    <xf numFmtId="0" fontId="0" fillId="0" borderId="3" xfId="0" quotePrefix="1" applyFont="1" applyBorder="1" applyAlignment="1">
      <alignment horizontal="distributed" vertical="center" wrapText="1" indent="1"/>
    </xf>
    <xf numFmtId="0" fontId="0" fillId="0" borderId="4" xfId="0" quotePrefix="1" applyFont="1" applyBorder="1" applyAlignment="1">
      <alignment horizontal="distributed" vertical="center" wrapText="1" indent="1"/>
    </xf>
    <xf numFmtId="0" fontId="2" fillId="0" borderId="0" xfId="0" quotePrefix="1" applyFont="1">
      <alignment vertical="center"/>
    </xf>
    <xf numFmtId="0" fontId="2" fillId="0" borderId="1" xfId="0" quotePrefix="1" applyFont="1" applyBorder="1" applyAlignment="1">
      <alignment horizontal="distributed" vertical="center" wrapText="1" inden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 wrapText="1" indent="1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>
      <alignment vertical="center"/>
    </xf>
    <xf numFmtId="176" fontId="2" fillId="2" borderId="1" xfId="0" applyNumberFormat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horizontal="left" vertical="center" wrapText="1" indent="1"/>
    </xf>
    <xf numFmtId="0" fontId="2" fillId="2" borderId="1" xfId="0" quotePrefix="1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181" fontId="5" fillId="3" borderId="1" xfId="0" applyNumberFormat="1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vertical="center" wrapText="1"/>
    </xf>
    <xf numFmtId="0" fontId="0" fillId="3" borderId="0" xfId="0" quotePrefix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horizontal="distributed" vertical="center" wrapText="1" indent="1"/>
    </xf>
    <xf numFmtId="0" fontId="2" fillId="2" borderId="1" xfId="0" quotePrefix="1" applyFont="1" applyFill="1" applyBorder="1" applyAlignment="1">
      <alignment horizontal="distributed" vertical="center" wrapText="1" indent="1"/>
    </xf>
    <xf numFmtId="0" fontId="2" fillId="0" borderId="1" xfId="0" quotePrefix="1" applyFont="1" applyBorder="1" applyAlignment="1">
      <alignment horizontal="distributed" vertical="center" wrapText="1" indent="1"/>
    </xf>
    <xf numFmtId="0" fontId="0" fillId="0" borderId="2" xfId="0" quotePrefix="1" applyFont="1" applyBorder="1" applyAlignment="1">
      <alignment horizontal="distributed" vertical="center" wrapText="1" indent="1"/>
    </xf>
    <xf numFmtId="0" fontId="0" fillId="0" borderId="3" xfId="0" quotePrefix="1" applyFont="1" applyBorder="1" applyAlignment="1">
      <alignment horizontal="distributed" vertical="center" wrapText="1" indent="1"/>
    </xf>
    <xf numFmtId="0" fontId="0" fillId="0" borderId="4" xfId="0" quotePrefix="1" applyFont="1" applyBorder="1" applyAlignment="1">
      <alignment horizontal="distributed" vertical="center" wrapText="1" inden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B1" zoomScaleNormal="100" zoomScaleSheetLayoutView="100" workbookViewId="0">
      <selection activeCell="E22" sqref="E22"/>
    </sheetView>
  </sheetViews>
  <sheetFormatPr defaultRowHeight="16.5" x14ac:dyDescent="0.3"/>
  <cols>
    <col min="1" max="1" width="0" hidden="1" customWidth="1"/>
    <col min="2" max="3" width="4.75" customWidth="1"/>
    <col min="4" max="4" width="45.625" customWidth="1"/>
    <col min="5" max="5" width="25.75" customWidth="1"/>
    <col min="6" max="6" width="50.625" customWidth="1"/>
    <col min="7" max="7" width="20.625" customWidth="1"/>
  </cols>
  <sheetData>
    <row r="1" spans="1:7" ht="24" customHeight="1" x14ac:dyDescent="0.3">
      <c r="B1" s="50" t="s">
        <v>328</v>
      </c>
      <c r="C1" s="50"/>
      <c r="D1" s="50"/>
      <c r="E1" s="50"/>
      <c r="F1" s="50"/>
      <c r="G1" s="50"/>
    </row>
    <row r="2" spans="1:7" ht="22.15" customHeight="1" x14ac:dyDescent="0.3">
      <c r="B2" s="51" t="s">
        <v>385</v>
      </c>
      <c r="C2" s="51"/>
      <c r="D2" s="51"/>
      <c r="E2" s="51"/>
      <c r="F2" s="52"/>
      <c r="G2" s="52"/>
    </row>
    <row r="3" spans="1:7" ht="22.15" customHeight="1" x14ac:dyDescent="0.3">
      <c r="B3" s="53" t="s">
        <v>329</v>
      </c>
      <c r="C3" s="53"/>
      <c r="D3" s="53"/>
      <c r="E3" s="29" t="s">
        <v>330</v>
      </c>
      <c r="F3" s="29" t="s">
        <v>331</v>
      </c>
      <c r="G3" s="29" t="s">
        <v>327</v>
      </c>
    </row>
    <row r="4" spans="1:7" ht="22.15" customHeight="1" x14ac:dyDescent="0.3">
      <c r="A4" s="1" t="s">
        <v>336</v>
      </c>
      <c r="B4" s="54" t="s">
        <v>332</v>
      </c>
      <c r="C4" s="54" t="s">
        <v>333</v>
      </c>
      <c r="D4" s="30" t="s">
        <v>337</v>
      </c>
      <c r="E4" s="16"/>
      <c r="F4" s="17" t="s">
        <v>52</v>
      </c>
      <c r="G4" s="18" t="s">
        <v>52</v>
      </c>
    </row>
    <row r="5" spans="1:7" ht="22.15" customHeight="1" x14ac:dyDescent="0.3">
      <c r="A5" s="1" t="s">
        <v>338</v>
      </c>
      <c r="B5" s="54"/>
      <c r="C5" s="54"/>
      <c r="D5" s="31" t="s">
        <v>339</v>
      </c>
      <c r="E5" s="19">
        <v>0</v>
      </c>
      <c r="F5" s="20" t="s">
        <v>52</v>
      </c>
      <c r="G5" s="21" t="s">
        <v>52</v>
      </c>
    </row>
    <row r="6" spans="1:7" ht="22.15" customHeight="1" x14ac:dyDescent="0.3">
      <c r="A6" s="1" t="s">
        <v>340</v>
      </c>
      <c r="B6" s="54"/>
      <c r="C6" s="54"/>
      <c r="D6" s="32" t="s">
        <v>341</v>
      </c>
      <c r="E6" s="22">
        <v>0</v>
      </c>
      <c r="F6" s="23" t="s">
        <v>52</v>
      </c>
      <c r="G6" s="24" t="s">
        <v>52</v>
      </c>
    </row>
    <row r="7" spans="1:7" s="38" customFormat="1" ht="22.15" customHeight="1" x14ac:dyDescent="0.3">
      <c r="A7" s="33" t="s">
        <v>342</v>
      </c>
      <c r="B7" s="54"/>
      <c r="C7" s="54"/>
      <c r="D7" s="34" t="s">
        <v>393</v>
      </c>
      <c r="E7" s="35">
        <f>TRUNC(E4+E5-E6, 0)</f>
        <v>0</v>
      </c>
      <c r="F7" s="36" t="s">
        <v>52</v>
      </c>
      <c r="G7" s="37" t="s">
        <v>52</v>
      </c>
    </row>
    <row r="8" spans="1:7" ht="22.15" customHeight="1" x14ac:dyDescent="0.3">
      <c r="A8" s="1" t="s">
        <v>344</v>
      </c>
      <c r="B8" s="54"/>
      <c r="C8" s="54" t="s">
        <v>334</v>
      </c>
      <c r="D8" s="30" t="s">
        <v>345</v>
      </c>
      <c r="E8" s="16"/>
      <c r="F8" s="17" t="s">
        <v>52</v>
      </c>
      <c r="G8" s="18" t="s">
        <v>52</v>
      </c>
    </row>
    <row r="9" spans="1:7" ht="22.15" customHeight="1" x14ac:dyDescent="0.3">
      <c r="A9" s="1" t="s">
        <v>346</v>
      </c>
      <c r="B9" s="54"/>
      <c r="C9" s="54"/>
      <c r="D9" s="32" t="s">
        <v>347</v>
      </c>
      <c r="E9" s="22"/>
      <c r="F9" s="23" t="s">
        <v>348</v>
      </c>
      <c r="G9" s="24" t="s">
        <v>52</v>
      </c>
    </row>
    <row r="10" spans="1:7" s="38" customFormat="1" ht="22.15" customHeight="1" x14ac:dyDescent="0.3">
      <c r="A10" s="33" t="s">
        <v>349</v>
      </c>
      <c r="B10" s="54"/>
      <c r="C10" s="54"/>
      <c r="D10" s="34" t="s">
        <v>343</v>
      </c>
      <c r="E10" s="35">
        <f>TRUNC(E8+E9, 0)</f>
        <v>0</v>
      </c>
      <c r="F10" s="36" t="s">
        <v>52</v>
      </c>
      <c r="G10" s="37" t="s">
        <v>52</v>
      </c>
    </row>
    <row r="11" spans="1:7" ht="22.15" customHeight="1" x14ac:dyDescent="0.3">
      <c r="A11" s="1" t="s">
        <v>350</v>
      </c>
      <c r="B11" s="54"/>
      <c r="C11" s="54" t="s">
        <v>335</v>
      </c>
      <c r="D11" s="30" t="s">
        <v>351</v>
      </c>
      <c r="E11" s="16"/>
      <c r="F11" s="17" t="s">
        <v>52</v>
      </c>
      <c r="G11" s="18" t="s">
        <v>52</v>
      </c>
    </row>
    <row r="12" spans="1:7" ht="22.15" customHeight="1" x14ac:dyDescent="0.3">
      <c r="A12" s="1" t="s">
        <v>352</v>
      </c>
      <c r="B12" s="54"/>
      <c r="C12" s="54"/>
      <c r="D12" s="31" t="s">
        <v>353</v>
      </c>
      <c r="E12" s="19">
        <f>TRUNC(E10*0.0405, 0)</f>
        <v>0</v>
      </c>
      <c r="F12" s="20" t="s">
        <v>354</v>
      </c>
      <c r="G12" s="21" t="s">
        <v>52</v>
      </c>
    </row>
    <row r="13" spans="1:7" ht="22.15" customHeight="1" x14ac:dyDescent="0.3">
      <c r="A13" s="1" t="s">
        <v>355</v>
      </c>
      <c r="B13" s="54"/>
      <c r="C13" s="54"/>
      <c r="D13" s="31" t="s">
        <v>356</v>
      </c>
      <c r="E13" s="19">
        <f>TRUNC(E10*0.0087, 0)</f>
        <v>0</v>
      </c>
      <c r="F13" s="20" t="s">
        <v>357</v>
      </c>
      <c r="G13" s="21" t="s">
        <v>52</v>
      </c>
    </row>
    <row r="14" spans="1:7" ht="22.15" customHeight="1" x14ac:dyDescent="0.3">
      <c r="A14" s="1" t="s">
        <v>358</v>
      </c>
      <c r="B14" s="54"/>
      <c r="C14" s="54"/>
      <c r="D14" s="31" t="s">
        <v>359</v>
      </c>
      <c r="E14" s="19">
        <f>TRUNC((E7+E8+(0/1.1))*0.0293, 0)</f>
        <v>0</v>
      </c>
      <c r="F14" s="20" t="s">
        <v>360</v>
      </c>
      <c r="G14" s="21" t="s">
        <v>52</v>
      </c>
    </row>
    <row r="15" spans="1:7" ht="22.15" customHeight="1" x14ac:dyDescent="0.3">
      <c r="A15" s="1" t="s">
        <v>361</v>
      </c>
      <c r="B15" s="54"/>
      <c r="C15" s="54"/>
      <c r="D15" s="31" t="s">
        <v>362</v>
      </c>
      <c r="E15" s="19">
        <f>TRUNC((E7+E8+E11)*0.003, 0)</f>
        <v>0</v>
      </c>
      <c r="F15" s="20" t="s">
        <v>363</v>
      </c>
      <c r="G15" s="21" t="s">
        <v>52</v>
      </c>
    </row>
    <row r="16" spans="1:7" ht="22.15" customHeight="1" x14ac:dyDescent="0.3">
      <c r="A16" s="1" t="s">
        <v>364</v>
      </c>
      <c r="B16" s="54"/>
      <c r="C16" s="54"/>
      <c r="D16" s="31" t="s">
        <v>365</v>
      </c>
      <c r="E16" s="19">
        <f>TRUNC((E7+E10)*0.055, 0)</f>
        <v>0</v>
      </c>
      <c r="F16" s="20" t="s">
        <v>366</v>
      </c>
      <c r="G16" s="21" t="s">
        <v>52</v>
      </c>
    </row>
    <row r="17" spans="1:7" ht="22.15" customHeight="1" x14ac:dyDescent="0.3">
      <c r="A17" s="1" t="s">
        <v>367</v>
      </c>
      <c r="B17" s="54"/>
      <c r="C17" s="54"/>
      <c r="D17" s="31" t="s">
        <v>368</v>
      </c>
      <c r="E17" s="19">
        <f>TRUNC((E7+E8+E11)*0.00081, 0)</f>
        <v>0</v>
      </c>
      <c r="F17" s="20" t="s">
        <v>369</v>
      </c>
      <c r="G17" s="21" t="s">
        <v>52</v>
      </c>
    </row>
    <row r="18" spans="1:7" ht="22.15" customHeight="1" x14ac:dyDescent="0.3">
      <c r="A18" s="1" t="s">
        <v>370</v>
      </c>
      <c r="B18" s="54"/>
      <c r="C18" s="54"/>
      <c r="D18" s="32" t="s">
        <v>371</v>
      </c>
      <c r="E18" s="22">
        <f>TRUNC((E7+E8+E11)*0.0007, 0)</f>
        <v>0</v>
      </c>
      <c r="F18" s="23" t="s">
        <v>372</v>
      </c>
      <c r="G18" s="24" t="s">
        <v>52</v>
      </c>
    </row>
    <row r="19" spans="1:7" s="38" customFormat="1" ht="22.15" customHeight="1" x14ac:dyDescent="0.3">
      <c r="A19" s="33" t="s">
        <v>373</v>
      </c>
      <c r="B19" s="54"/>
      <c r="C19" s="54"/>
      <c r="D19" s="34" t="s">
        <v>393</v>
      </c>
      <c r="E19" s="35">
        <f>TRUNC(E11+E12+E13+E14+E16+E15+E17+E18, 0)</f>
        <v>0</v>
      </c>
      <c r="F19" s="36" t="s">
        <v>52</v>
      </c>
      <c r="G19" s="37" t="s">
        <v>52</v>
      </c>
    </row>
    <row r="20" spans="1:7" s="38" customFormat="1" ht="22.15" customHeight="1" x14ac:dyDescent="0.3">
      <c r="A20" s="33" t="s">
        <v>374</v>
      </c>
      <c r="B20" s="57" t="s">
        <v>394</v>
      </c>
      <c r="C20" s="57"/>
      <c r="D20" s="57"/>
      <c r="E20" s="35">
        <f>TRUNC(E7+E10+E19, 0)</f>
        <v>0</v>
      </c>
      <c r="F20" s="36" t="s">
        <v>52</v>
      </c>
      <c r="G20" s="37" t="s">
        <v>52</v>
      </c>
    </row>
    <row r="21" spans="1:7" ht="22.15" customHeight="1" x14ac:dyDescent="0.3">
      <c r="A21" s="1" t="s">
        <v>375</v>
      </c>
      <c r="B21" s="58" t="s">
        <v>386</v>
      </c>
      <c r="C21" s="58"/>
      <c r="D21" s="58"/>
      <c r="E21" s="16">
        <f>TRUNC(E20*0.06, 0)</f>
        <v>0</v>
      </c>
      <c r="F21" s="17" t="s">
        <v>376</v>
      </c>
      <c r="G21" s="18" t="s">
        <v>52</v>
      </c>
    </row>
    <row r="22" spans="1:7" ht="22.15" customHeight="1" x14ac:dyDescent="0.3">
      <c r="A22" s="1" t="s">
        <v>377</v>
      </c>
      <c r="B22" s="59" t="s">
        <v>387</v>
      </c>
      <c r="C22" s="59"/>
      <c r="D22" s="59"/>
      <c r="E22" s="19"/>
      <c r="F22" s="20" t="s">
        <v>378</v>
      </c>
      <c r="G22" s="21" t="s">
        <v>52</v>
      </c>
    </row>
    <row r="23" spans="1:7" ht="22.15" customHeight="1" x14ac:dyDescent="0.3">
      <c r="A23" s="1" t="s">
        <v>379</v>
      </c>
      <c r="B23" s="60" t="s">
        <v>388</v>
      </c>
      <c r="C23" s="60"/>
      <c r="D23" s="60"/>
      <c r="E23" s="22"/>
      <c r="F23" s="23" t="s">
        <v>52</v>
      </c>
      <c r="G23" s="24" t="s">
        <v>52</v>
      </c>
    </row>
    <row r="24" spans="1:7" s="38" customFormat="1" ht="22.15" customHeight="1" x14ac:dyDescent="0.3">
      <c r="A24" s="33" t="s">
        <v>380</v>
      </c>
      <c r="B24" s="57" t="s">
        <v>389</v>
      </c>
      <c r="C24" s="57"/>
      <c r="D24" s="57"/>
      <c r="E24" s="35">
        <f>TRUNC(E20+E21+E22+E23, -5)</f>
        <v>0</v>
      </c>
      <c r="F24" s="36" t="s">
        <v>52</v>
      </c>
      <c r="G24" s="42" t="s">
        <v>395</v>
      </c>
    </row>
    <row r="25" spans="1:7" ht="22.15" customHeight="1" x14ac:dyDescent="0.3">
      <c r="A25" s="1" t="s">
        <v>381</v>
      </c>
      <c r="B25" s="55" t="s">
        <v>390</v>
      </c>
      <c r="C25" s="55"/>
      <c r="D25" s="55"/>
      <c r="E25" s="13">
        <f>TRUNC(E24*0.1, 0)</f>
        <v>0</v>
      </c>
      <c r="F25" s="15" t="s">
        <v>382</v>
      </c>
      <c r="G25" s="12" t="s">
        <v>52</v>
      </c>
    </row>
    <row r="26" spans="1:7" ht="22.15" customHeight="1" x14ac:dyDescent="0.3">
      <c r="A26" s="1" t="s">
        <v>383</v>
      </c>
      <c r="B26" s="55" t="s">
        <v>391</v>
      </c>
      <c r="C26" s="55"/>
      <c r="D26" s="55"/>
      <c r="E26" s="13">
        <f>TRUNC(E24+E25, 0)</f>
        <v>0</v>
      </c>
      <c r="F26" s="15" t="s">
        <v>52</v>
      </c>
      <c r="G26" s="12" t="s">
        <v>52</v>
      </c>
    </row>
    <row r="27" spans="1:7" s="38" customFormat="1" ht="22.15" customHeight="1" x14ac:dyDescent="0.3">
      <c r="A27" s="33" t="s">
        <v>384</v>
      </c>
      <c r="B27" s="56" t="s">
        <v>392</v>
      </c>
      <c r="C27" s="56"/>
      <c r="D27" s="56"/>
      <c r="E27" s="39">
        <f>TRUNC(E26+0, 0)</f>
        <v>0</v>
      </c>
      <c r="F27" s="40" t="s">
        <v>52</v>
      </c>
      <c r="G27" s="41" t="s">
        <v>52</v>
      </c>
    </row>
  </sheetData>
  <mergeCells count="16">
    <mergeCell ref="B26:D26"/>
    <mergeCell ref="B27:D27"/>
    <mergeCell ref="B20:D20"/>
    <mergeCell ref="B21:D21"/>
    <mergeCell ref="B22:D22"/>
    <mergeCell ref="B23:D23"/>
    <mergeCell ref="B24:D24"/>
    <mergeCell ref="B25:D25"/>
    <mergeCell ref="B1:G1"/>
    <mergeCell ref="B2:E2"/>
    <mergeCell ref="F2:G2"/>
    <mergeCell ref="B3:D3"/>
    <mergeCell ref="B4:B19"/>
    <mergeCell ref="C4:C7"/>
    <mergeCell ref="C8:C10"/>
    <mergeCell ref="C11:C19"/>
  </mergeCells>
  <phoneticPr fontId="3" type="noConversion"/>
  <pageMargins left="0.78740157480314954" right="0" top="0.39370078740157477" bottom="0.39370078740157477" header="0" footer="0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view="pageBreakPreview" zoomScale="85" zoomScaleNormal="100" zoomScaleSheetLayoutView="85" workbookViewId="0">
      <selection activeCell="A16" sqref="A16"/>
    </sheetView>
  </sheetViews>
  <sheetFormatPr defaultRowHeight="16.5" x14ac:dyDescent="0.3"/>
  <cols>
    <col min="1" max="1" width="40.75" customWidth="1"/>
    <col min="2" max="2" width="20.75" customWidth="1"/>
    <col min="3" max="3" width="4.75" customWidth="1"/>
    <col min="4" max="4" width="4.75" style="27" customWidth="1"/>
    <col min="5" max="12" width="13.75" customWidth="1"/>
    <col min="13" max="13" width="12.75" customWidth="1"/>
    <col min="14" max="16" width="2.75" hidden="1" customWidth="1"/>
    <col min="17" max="19" width="1.75" hidden="1" customWidth="1"/>
    <col min="20" max="20" width="18.75" hidden="1" customWidth="1"/>
  </cols>
  <sheetData>
    <row r="1" spans="1:20" ht="30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0" ht="30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0" ht="30" customHeight="1" x14ac:dyDescent="0.3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/>
      <c r="G3" s="63" t="s">
        <v>9</v>
      </c>
      <c r="H3" s="63"/>
      <c r="I3" s="63" t="s">
        <v>10</v>
      </c>
      <c r="J3" s="63"/>
      <c r="K3" s="63" t="s">
        <v>11</v>
      </c>
      <c r="L3" s="63"/>
      <c r="M3" s="63" t="s">
        <v>12</v>
      </c>
      <c r="N3" s="65" t="s">
        <v>13</v>
      </c>
      <c r="O3" s="65" t="s">
        <v>14</v>
      </c>
      <c r="P3" s="65" t="s">
        <v>15</v>
      </c>
      <c r="Q3" s="65" t="s">
        <v>16</v>
      </c>
      <c r="R3" s="65" t="s">
        <v>17</v>
      </c>
      <c r="S3" s="65" t="s">
        <v>18</v>
      </c>
      <c r="T3" s="65" t="s">
        <v>19</v>
      </c>
    </row>
    <row r="4" spans="1:20" ht="30" customHeight="1" x14ac:dyDescent="0.3">
      <c r="A4" s="64"/>
      <c r="B4" s="64"/>
      <c r="C4" s="64"/>
      <c r="D4" s="64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64"/>
      <c r="N4" s="65"/>
      <c r="O4" s="65"/>
      <c r="P4" s="65"/>
      <c r="Q4" s="65"/>
      <c r="R4" s="65"/>
      <c r="S4" s="65"/>
      <c r="T4" s="65"/>
    </row>
    <row r="5" spans="1:20" ht="30" customHeight="1" x14ac:dyDescent="0.3">
      <c r="A5" s="8" t="s">
        <v>51</v>
      </c>
      <c r="B5" s="8" t="s">
        <v>52</v>
      </c>
      <c r="C5" s="8" t="s">
        <v>52</v>
      </c>
      <c r="D5" s="25">
        <v>1</v>
      </c>
      <c r="E5" s="10"/>
      <c r="F5" s="10"/>
      <c r="G5" s="10"/>
      <c r="H5" s="10"/>
      <c r="I5" s="10"/>
      <c r="J5" s="10"/>
      <c r="K5" s="10"/>
      <c r="L5" s="10"/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 x14ac:dyDescent="0.3">
      <c r="A6" s="8" t="s">
        <v>54</v>
      </c>
      <c r="B6" s="8" t="s">
        <v>52</v>
      </c>
      <c r="C6" s="8" t="s">
        <v>52</v>
      </c>
      <c r="D6" s="25">
        <v>1</v>
      </c>
      <c r="E6" s="10"/>
      <c r="F6" s="10"/>
      <c r="G6" s="10"/>
      <c r="H6" s="10"/>
      <c r="I6" s="10"/>
      <c r="J6" s="10"/>
      <c r="K6" s="10"/>
      <c r="L6" s="10"/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 x14ac:dyDescent="0.3">
      <c r="A7" s="8" t="s">
        <v>56</v>
      </c>
      <c r="B7" s="8" t="s">
        <v>52</v>
      </c>
      <c r="C7" s="8" t="s">
        <v>52</v>
      </c>
      <c r="D7" s="25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 x14ac:dyDescent="0.3">
      <c r="A8" s="8" t="s">
        <v>75</v>
      </c>
      <c r="B8" s="8" t="s">
        <v>52</v>
      </c>
      <c r="C8" s="8" t="s">
        <v>52</v>
      </c>
      <c r="D8" s="25">
        <v>1</v>
      </c>
      <c r="E8" s="10"/>
      <c r="F8" s="10"/>
      <c r="G8" s="10"/>
      <c r="H8" s="10"/>
      <c r="I8" s="10"/>
      <c r="J8" s="10"/>
      <c r="K8" s="10"/>
      <c r="L8" s="10"/>
      <c r="M8" s="8" t="s">
        <v>52</v>
      </c>
      <c r="N8" s="2" t="s">
        <v>76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6"/>
    </row>
    <row r="9" spans="1:20" ht="30" customHeight="1" x14ac:dyDescent="0.3">
      <c r="A9" s="8" t="s">
        <v>117</v>
      </c>
      <c r="B9" s="8" t="s">
        <v>52</v>
      </c>
      <c r="C9" s="8" t="s">
        <v>52</v>
      </c>
      <c r="D9" s="25">
        <v>1</v>
      </c>
      <c r="E9" s="10"/>
      <c r="F9" s="10"/>
      <c r="G9" s="10"/>
      <c r="H9" s="10"/>
      <c r="I9" s="10"/>
      <c r="J9" s="10"/>
      <c r="K9" s="10"/>
      <c r="L9" s="10"/>
      <c r="M9" s="8" t="s">
        <v>52</v>
      </c>
      <c r="N9" s="2" t="s">
        <v>118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6"/>
    </row>
    <row r="10" spans="1:20" ht="30" customHeight="1" x14ac:dyDescent="0.3">
      <c r="A10" s="8" t="s">
        <v>137</v>
      </c>
      <c r="B10" s="8" t="s">
        <v>52</v>
      </c>
      <c r="C10" s="8" t="s">
        <v>52</v>
      </c>
      <c r="D10" s="25">
        <v>1</v>
      </c>
      <c r="E10" s="10"/>
      <c r="F10" s="10"/>
      <c r="G10" s="10"/>
      <c r="H10" s="10"/>
      <c r="I10" s="10"/>
      <c r="J10" s="10"/>
      <c r="K10" s="10"/>
      <c r="L10" s="10"/>
      <c r="M10" s="8" t="s">
        <v>52</v>
      </c>
      <c r="N10" s="2" t="s">
        <v>138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6"/>
    </row>
    <row r="11" spans="1:20" ht="30" customHeight="1" x14ac:dyDescent="0.3">
      <c r="A11" s="8" t="s">
        <v>158</v>
      </c>
      <c r="B11" s="8" t="s">
        <v>52</v>
      </c>
      <c r="C11" s="8" t="s">
        <v>52</v>
      </c>
      <c r="D11" s="25">
        <v>1</v>
      </c>
      <c r="E11" s="10"/>
      <c r="F11" s="10"/>
      <c r="G11" s="10"/>
      <c r="H11" s="10"/>
      <c r="I11" s="10"/>
      <c r="J11" s="10"/>
      <c r="K11" s="10"/>
      <c r="L11" s="10"/>
      <c r="M11" s="8" t="s">
        <v>52</v>
      </c>
      <c r="N11" s="2" t="s">
        <v>159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6"/>
    </row>
    <row r="12" spans="1:20" ht="30" customHeight="1" x14ac:dyDescent="0.3">
      <c r="A12" s="8" t="s">
        <v>171</v>
      </c>
      <c r="B12" s="8" t="s">
        <v>52</v>
      </c>
      <c r="C12" s="8" t="s">
        <v>52</v>
      </c>
      <c r="D12" s="25">
        <v>1</v>
      </c>
      <c r="E12" s="10"/>
      <c r="F12" s="10"/>
      <c r="G12" s="10"/>
      <c r="H12" s="10"/>
      <c r="I12" s="10"/>
      <c r="J12" s="10"/>
      <c r="K12" s="10"/>
      <c r="L12" s="10"/>
      <c r="M12" s="8" t="s">
        <v>52</v>
      </c>
      <c r="N12" s="2" t="s">
        <v>172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6"/>
    </row>
    <row r="13" spans="1:20" ht="30" customHeight="1" x14ac:dyDescent="0.3">
      <c r="A13" s="8" t="s">
        <v>207</v>
      </c>
      <c r="B13" s="8" t="s">
        <v>52</v>
      </c>
      <c r="C13" s="8" t="s">
        <v>52</v>
      </c>
      <c r="D13" s="25">
        <v>1</v>
      </c>
      <c r="E13" s="10"/>
      <c r="F13" s="10"/>
      <c r="G13" s="10"/>
      <c r="H13" s="10"/>
      <c r="I13" s="10"/>
      <c r="J13" s="10"/>
      <c r="K13" s="10"/>
      <c r="L13" s="10"/>
      <c r="M13" s="8" t="s">
        <v>52</v>
      </c>
      <c r="N13" s="2" t="s">
        <v>208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6"/>
    </row>
    <row r="14" spans="1:20" ht="30" customHeight="1" x14ac:dyDescent="0.3">
      <c r="A14" s="8" t="s">
        <v>218</v>
      </c>
      <c r="B14" s="8" t="s">
        <v>52</v>
      </c>
      <c r="C14" s="8" t="s">
        <v>52</v>
      </c>
      <c r="D14" s="25">
        <v>1</v>
      </c>
      <c r="E14" s="10"/>
      <c r="F14" s="10"/>
      <c r="G14" s="10"/>
      <c r="H14" s="10"/>
      <c r="I14" s="10"/>
      <c r="J14" s="10"/>
      <c r="K14" s="10"/>
      <c r="L14" s="10"/>
      <c r="M14" s="8" t="s">
        <v>52</v>
      </c>
      <c r="N14" s="2" t="s">
        <v>219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6"/>
    </row>
    <row r="15" spans="1:20" ht="30" customHeight="1" x14ac:dyDescent="0.3">
      <c r="A15" s="8" t="s">
        <v>230</v>
      </c>
      <c r="B15" s="8" t="s">
        <v>52</v>
      </c>
      <c r="C15" s="8" t="s">
        <v>52</v>
      </c>
      <c r="D15" s="25">
        <v>1</v>
      </c>
      <c r="E15" s="10"/>
      <c r="F15" s="10"/>
      <c r="G15" s="10"/>
      <c r="H15" s="10"/>
      <c r="I15" s="10"/>
      <c r="J15" s="10"/>
      <c r="K15" s="10"/>
      <c r="L15" s="10"/>
      <c r="M15" s="8" t="s">
        <v>52</v>
      </c>
      <c r="N15" s="2" t="s">
        <v>231</v>
      </c>
      <c r="O15" s="2" t="s">
        <v>52</v>
      </c>
      <c r="P15" s="2" t="s">
        <v>55</v>
      </c>
      <c r="Q15" s="2" t="s">
        <v>52</v>
      </c>
      <c r="R15" s="3">
        <v>3</v>
      </c>
      <c r="S15" s="2" t="s">
        <v>52</v>
      </c>
      <c r="T15" s="6"/>
    </row>
    <row r="16" spans="1:20" ht="30" customHeight="1" x14ac:dyDescent="0.3">
      <c r="A16" s="8" t="s">
        <v>260</v>
      </c>
      <c r="B16" s="8" t="s">
        <v>52</v>
      </c>
      <c r="C16" s="8" t="s">
        <v>52</v>
      </c>
      <c r="D16" s="25">
        <v>1</v>
      </c>
      <c r="E16" s="10"/>
      <c r="F16" s="10"/>
      <c r="G16" s="10"/>
      <c r="H16" s="10"/>
      <c r="I16" s="10"/>
      <c r="J16" s="10"/>
      <c r="K16" s="10"/>
      <c r="L16" s="10"/>
      <c r="M16" s="8" t="s">
        <v>52</v>
      </c>
      <c r="N16" s="2" t="s">
        <v>261</v>
      </c>
      <c r="O16" s="2" t="s">
        <v>52</v>
      </c>
      <c r="P16" s="2" t="s">
        <v>55</v>
      </c>
      <c r="Q16" s="2" t="s">
        <v>52</v>
      </c>
      <c r="R16" s="3">
        <v>3</v>
      </c>
      <c r="S16" s="2" t="s">
        <v>52</v>
      </c>
      <c r="T16" s="6"/>
    </row>
    <row r="17" spans="1:20" ht="30" customHeight="1" x14ac:dyDescent="0.3">
      <c r="A17" s="8" t="s">
        <v>304</v>
      </c>
      <c r="B17" s="8" t="s">
        <v>52</v>
      </c>
      <c r="C17" s="8" t="s">
        <v>52</v>
      </c>
      <c r="D17" s="25">
        <v>1</v>
      </c>
      <c r="E17" s="10"/>
      <c r="F17" s="10"/>
      <c r="G17" s="10"/>
      <c r="H17" s="10"/>
      <c r="I17" s="10"/>
      <c r="J17" s="10"/>
      <c r="K17" s="10"/>
      <c r="L17" s="10"/>
      <c r="M17" s="8" t="s">
        <v>52</v>
      </c>
      <c r="N17" s="2" t="s">
        <v>305</v>
      </c>
      <c r="O17" s="2" t="s">
        <v>52</v>
      </c>
      <c r="P17" s="2" t="s">
        <v>52</v>
      </c>
      <c r="Q17" s="2" t="s">
        <v>306</v>
      </c>
      <c r="R17" s="3">
        <v>3</v>
      </c>
      <c r="S17" s="2" t="s">
        <v>52</v>
      </c>
      <c r="T17" s="6">
        <f>L17*1</f>
        <v>0</v>
      </c>
    </row>
    <row r="18" spans="1:20" ht="30" customHeight="1" x14ac:dyDescent="0.3">
      <c r="A18" s="9"/>
      <c r="B18" s="9"/>
      <c r="C18" s="9"/>
      <c r="D18" s="25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 x14ac:dyDescent="0.3">
      <c r="A19" s="9"/>
      <c r="B19" s="9"/>
      <c r="C19" s="9"/>
      <c r="D19" s="25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 x14ac:dyDescent="0.3">
      <c r="A20" s="9"/>
      <c r="B20" s="9"/>
      <c r="C20" s="9"/>
      <c r="D20" s="25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 x14ac:dyDescent="0.3">
      <c r="A21" s="9"/>
      <c r="B21" s="9"/>
      <c r="C21" s="9"/>
      <c r="D21" s="25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 x14ac:dyDescent="0.3">
      <c r="A22" s="9"/>
      <c r="B22" s="9"/>
      <c r="C22" s="9"/>
      <c r="D22" s="25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 x14ac:dyDescent="0.3">
      <c r="A23" s="9"/>
      <c r="B23" s="9"/>
      <c r="C23" s="9"/>
      <c r="D23" s="25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 x14ac:dyDescent="0.3">
      <c r="A24" s="9"/>
      <c r="B24" s="9"/>
      <c r="C24" s="9"/>
      <c r="D24" s="25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 x14ac:dyDescent="0.3">
      <c r="A25" s="9"/>
      <c r="B25" s="9"/>
      <c r="C25" s="9"/>
      <c r="D25" s="25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 x14ac:dyDescent="0.3">
      <c r="A26" s="8" t="s">
        <v>73</v>
      </c>
      <c r="B26" s="9"/>
      <c r="C26" s="9"/>
      <c r="D26" s="25"/>
      <c r="E26" s="9"/>
      <c r="F26" s="10">
        <f>F5</f>
        <v>0</v>
      </c>
      <c r="G26" s="9"/>
      <c r="H26" s="10">
        <f>H5</f>
        <v>0</v>
      </c>
      <c r="I26" s="9"/>
      <c r="J26" s="10">
        <f>J5</f>
        <v>0</v>
      </c>
      <c r="K26" s="9"/>
      <c r="L26" s="10">
        <f>L5</f>
        <v>0</v>
      </c>
      <c r="M26" s="9"/>
      <c r="T26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0"/>
  <sheetViews>
    <sheetView view="pageBreakPreview" zoomScale="85" zoomScaleNormal="10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1" sqref="B11"/>
    </sheetView>
  </sheetViews>
  <sheetFormatPr defaultRowHeight="16.5" x14ac:dyDescent="0.3"/>
  <cols>
    <col min="1" max="1" width="35.625" customWidth="1"/>
    <col min="2" max="2" width="50.625" customWidth="1"/>
    <col min="3" max="3" width="4.75" style="27" customWidth="1"/>
    <col min="4" max="4" width="8.75" customWidth="1"/>
    <col min="5" max="12" width="13.75" customWidth="1"/>
    <col min="13" max="13" width="12.75" customWidth="1"/>
    <col min="14" max="43" width="2.75" hidden="1" customWidth="1"/>
    <col min="44" max="44" width="10.75" hidden="1" customWidth="1"/>
    <col min="45" max="46" width="1.75" hidden="1" customWidth="1"/>
    <col min="47" max="47" width="24.75" hidden="1" customWidth="1"/>
    <col min="48" max="48" width="10.75" hidden="1" customWidth="1"/>
  </cols>
  <sheetData>
    <row r="1" spans="1:48" ht="30" customHeight="1" x14ac:dyDescent="0.3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48" ht="30" customHeight="1" x14ac:dyDescent="0.3">
      <c r="A2" s="63" t="s">
        <v>2</v>
      </c>
      <c r="B2" s="63" t="s">
        <v>3</v>
      </c>
      <c r="C2" s="63" t="s">
        <v>4</v>
      </c>
      <c r="D2" s="63" t="s">
        <v>5</v>
      </c>
      <c r="E2" s="63" t="s">
        <v>6</v>
      </c>
      <c r="F2" s="63"/>
      <c r="G2" s="63" t="s">
        <v>9</v>
      </c>
      <c r="H2" s="63"/>
      <c r="I2" s="63" t="s">
        <v>10</v>
      </c>
      <c r="J2" s="63"/>
      <c r="K2" s="63" t="s">
        <v>11</v>
      </c>
      <c r="L2" s="63"/>
      <c r="M2" s="63" t="s">
        <v>12</v>
      </c>
      <c r="N2" s="65" t="s">
        <v>20</v>
      </c>
      <c r="O2" s="65" t="s">
        <v>14</v>
      </c>
      <c r="P2" s="65" t="s">
        <v>21</v>
      </c>
      <c r="Q2" s="65" t="s">
        <v>13</v>
      </c>
      <c r="R2" s="65" t="s">
        <v>22</v>
      </c>
      <c r="S2" s="65" t="s">
        <v>23</v>
      </c>
      <c r="T2" s="65" t="s">
        <v>24</v>
      </c>
      <c r="U2" s="65" t="s">
        <v>25</v>
      </c>
      <c r="V2" s="65" t="s">
        <v>26</v>
      </c>
      <c r="W2" s="65" t="s">
        <v>27</v>
      </c>
      <c r="X2" s="65" t="s">
        <v>28</v>
      </c>
      <c r="Y2" s="65" t="s">
        <v>29</v>
      </c>
      <c r="Z2" s="65" t="s">
        <v>30</v>
      </c>
      <c r="AA2" s="65" t="s">
        <v>31</v>
      </c>
      <c r="AB2" s="65" t="s">
        <v>32</v>
      </c>
      <c r="AC2" s="65" t="s">
        <v>33</v>
      </c>
      <c r="AD2" s="65" t="s">
        <v>34</v>
      </c>
      <c r="AE2" s="65" t="s">
        <v>35</v>
      </c>
      <c r="AF2" s="65" t="s">
        <v>36</v>
      </c>
      <c r="AG2" s="65" t="s">
        <v>37</v>
      </c>
      <c r="AH2" s="65" t="s">
        <v>38</v>
      </c>
      <c r="AI2" s="65" t="s">
        <v>39</v>
      </c>
      <c r="AJ2" s="65" t="s">
        <v>40</v>
      </c>
      <c r="AK2" s="65" t="s">
        <v>41</v>
      </c>
      <c r="AL2" s="65" t="s">
        <v>42</v>
      </c>
      <c r="AM2" s="65" t="s">
        <v>43</v>
      </c>
      <c r="AN2" s="65" t="s">
        <v>44</v>
      </c>
      <c r="AO2" s="65" t="s">
        <v>45</v>
      </c>
      <c r="AP2" s="65" t="s">
        <v>46</v>
      </c>
      <c r="AQ2" s="65" t="s">
        <v>47</v>
      </c>
      <c r="AR2" s="65" t="s">
        <v>48</v>
      </c>
      <c r="AS2" s="65" t="s">
        <v>16</v>
      </c>
      <c r="AT2" s="65" t="s">
        <v>17</v>
      </c>
      <c r="AU2" s="65" t="s">
        <v>49</v>
      </c>
      <c r="AV2" s="65" t="s">
        <v>50</v>
      </c>
    </row>
    <row r="3" spans="1:48" ht="30" customHeight="1" x14ac:dyDescent="0.3">
      <c r="A3" s="63"/>
      <c r="B3" s="63"/>
      <c r="C3" s="63"/>
      <c r="D3" s="6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63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</row>
    <row r="4" spans="1:48" ht="30" customHeight="1" x14ac:dyDescent="0.3">
      <c r="A4" s="8" t="s">
        <v>56</v>
      </c>
      <c r="B4" s="9"/>
      <c r="C4" s="25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 x14ac:dyDescent="0.3">
      <c r="A5" s="8" t="s">
        <v>58</v>
      </c>
      <c r="B5" s="8" t="s">
        <v>59</v>
      </c>
      <c r="C5" s="26" t="s">
        <v>60</v>
      </c>
      <c r="D5" s="28">
        <v>9.5510000000000002</v>
      </c>
      <c r="E5" s="11"/>
      <c r="F5" s="11"/>
      <c r="G5" s="11"/>
      <c r="H5" s="11"/>
      <c r="I5" s="11"/>
      <c r="J5" s="11"/>
      <c r="K5" s="11"/>
      <c r="L5" s="11"/>
      <c r="M5" s="8"/>
      <c r="N5" s="2" t="s">
        <v>61</v>
      </c>
      <c r="O5" s="2" t="s">
        <v>52</v>
      </c>
      <c r="P5" s="2" t="s">
        <v>52</v>
      </c>
      <c r="Q5" s="2" t="s">
        <v>57</v>
      </c>
      <c r="R5" s="2" t="s">
        <v>62</v>
      </c>
      <c r="S5" s="2" t="s">
        <v>63</v>
      </c>
      <c r="T5" s="2" t="s">
        <v>63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64</v>
      </c>
      <c r="AV5" s="3">
        <v>84</v>
      </c>
    </row>
    <row r="6" spans="1:48" ht="30" customHeight="1" x14ac:dyDescent="0.3">
      <c r="A6" s="8" t="s">
        <v>65</v>
      </c>
      <c r="B6" s="8" t="s">
        <v>66</v>
      </c>
      <c r="C6" s="26" t="s">
        <v>60</v>
      </c>
      <c r="D6" s="28">
        <v>9.5510000000000002</v>
      </c>
      <c r="E6" s="11"/>
      <c r="F6" s="11"/>
      <c r="G6" s="11"/>
      <c r="H6" s="11"/>
      <c r="I6" s="11"/>
      <c r="J6" s="11"/>
      <c r="K6" s="11"/>
      <c r="L6" s="11"/>
      <c r="M6" s="8"/>
      <c r="N6" s="2" t="s">
        <v>67</v>
      </c>
      <c r="O6" s="2" t="s">
        <v>52</v>
      </c>
      <c r="P6" s="2" t="s">
        <v>52</v>
      </c>
      <c r="Q6" s="2" t="s">
        <v>57</v>
      </c>
      <c r="R6" s="2" t="s">
        <v>62</v>
      </c>
      <c r="S6" s="2" t="s">
        <v>63</v>
      </c>
      <c r="T6" s="2" t="s">
        <v>63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68</v>
      </c>
      <c r="AV6" s="3">
        <v>86</v>
      </c>
    </row>
    <row r="7" spans="1:48" ht="30" customHeight="1" x14ac:dyDescent="0.3">
      <c r="A7" s="8" t="s">
        <v>69</v>
      </c>
      <c r="B7" s="8" t="s">
        <v>70</v>
      </c>
      <c r="C7" s="26" t="s">
        <v>60</v>
      </c>
      <c r="D7" s="28">
        <v>4.7750000000000004</v>
      </c>
      <c r="E7" s="11"/>
      <c r="F7" s="11"/>
      <c r="G7" s="11"/>
      <c r="H7" s="11"/>
      <c r="I7" s="11"/>
      <c r="J7" s="11"/>
      <c r="K7" s="11"/>
      <c r="L7" s="11"/>
      <c r="M7" s="8"/>
      <c r="N7" s="2" t="s">
        <v>71</v>
      </c>
      <c r="O7" s="2" t="s">
        <v>52</v>
      </c>
      <c r="P7" s="2" t="s">
        <v>52</v>
      </c>
      <c r="Q7" s="2" t="s">
        <v>57</v>
      </c>
      <c r="R7" s="2" t="s">
        <v>62</v>
      </c>
      <c r="S7" s="2" t="s">
        <v>63</v>
      </c>
      <c r="T7" s="2" t="s">
        <v>63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72</v>
      </c>
      <c r="AV7" s="3">
        <v>88</v>
      </c>
    </row>
    <row r="8" spans="1:48" ht="30" customHeight="1" x14ac:dyDescent="0.3">
      <c r="A8" s="9"/>
      <c r="B8" s="9"/>
      <c r="C8" s="25"/>
      <c r="D8" s="28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 x14ac:dyDescent="0.3">
      <c r="A9" s="9"/>
      <c r="B9" s="9"/>
      <c r="C9" s="25"/>
      <c r="D9" s="28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 x14ac:dyDescent="0.3">
      <c r="A10" s="9"/>
      <c r="B10" s="9"/>
      <c r="C10" s="25"/>
      <c r="D10" s="28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 x14ac:dyDescent="0.3">
      <c r="A11" s="9"/>
      <c r="B11" s="9"/>
      <c r="C11" s="25"/>
      <c r="D11" s="28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 x14ac:dyDescent="0.3">
      <c r="A12" s="9"/>
      <c r="B12" s="9"/>
      <c r="C12" s="25"/>
      <c r="D12" s="28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 x14ac:dyDescent="0.3">
      <c r="A13" s="9"/>
      <c r="B13" s="9"/>
      <c r="C13" s="25"/>
      <c r="D13" s="28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 x14ac:dyDescent="0.3">
      <c r="A14" s="14"/>
      <c r="B14" s="14"/>
      <c r="C14" s="25"/>
      <c r="D14" s="28"/>
      <c r="E14" s="14"/>
      <c r="F14" s="14"/>
      <c r="G14" s="14"/>
      <c r="H14" s="14"/>
      <c r="I14" s="14"/>
      <c r="J14" s="14"/>
      <c r="K14" s="14"/>
      <c r="L14" s="14"/>
      <c r="M14" s="14"/>
    </row>
    <row r="15" spans="1:48" ht="30" customHeight="1" x14ac:dyDescent="0.3">
      <c r="A15" s="14"/>
      <c r="B15" s="14"/>
      <c r="C15" s="25"/>
      <c r="D15" s="28"/>
      <c r="E15" s="14"/>
      <c r="F15" s="14"/>
      <c r="G15" s="14"/>
      <c r="H15" s="14"/>
      <c r="I15" s="14"/>
      <c r="J15" s="14"/>
      <c r="K15" s="14"/>
      <c r="L15" s="14"/>
      <c r="M15" s="14"/>
    </row>
    <row r="16" spans="1:48" ht="30" customHeight="1" x14ac:dyDescent="0.3">
      <c r="A16" s="14"/>
      <c r="B16" s="14"/>
      <c r="C16" s="25"/>
      <c r="D16" s="28"/>
      <c r="E16" s="14"/>
      <c r="F16" s="14"/>
      <c r="G16" s="14"/>
      <c r="H16" s="14"/>
      <c r="I16" s="14"/>
      <c r="J16" s="14"/>
      <c r="K16" s="14"/>
      <c r="L16" s="14"/>
      <c r="M16" s="14"/>
    </row>
    <row r="17" spans="1:48" ht="30" customHeight="1" x14ac:dyDescent="0.3">
      <c r="A17" s="14"/>
      <c r="B17" s="14"/>
      <c r="C17" s="25"/>
      <c r="D17" s="28"/>
      <c r="E17" s="14"/>
      <c r="F17" s="14"/>
      <c r="G17" s="14"/>
      <c r="H17" s="14"/>
      <c r="I17" s="14"/>
      <c r="J17" s="14"/>
      <c r="K17" s="14"/>
      <c r="L17" s="14"/>
      <c r="M17" s="14"/>
    </row>
    <row r="18" spans="1:48" ht="30" customHeight="1" x14ac:dyDescent="0.3">
      <c r="A18" s="9"/>
      <c r="B18" s="9"/>
      <c r="C18" s="25"/>
      <c r="D18" s="28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 x14ac:dyDescent="0.3">
      <c r="A19" s="9"/>
      <c r="B19" s="9"/>
      <c r="C19" s="25"/>
      <c r="D19" s="28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 x14ac:dyDescent="0.3">
      <c r="A20" s="9"/>
      <c r="B20" s="9"/>
      <c r="C20" s="25"/>
      <c r="D20" s="28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 x14ac:dyDescent="0.3">
      <c r="A21" s="9"/>
      <c r="B21" s="9"/>
      <c r="C21" s="25"/>
      <c r="D21" s="28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 x14ac:dyDescent="0.3">
      <c r="A22" s="9"/>
      <c r="B22" s="9"/>
      <c r="C22" s="25"/>
      <c r="D22" s="28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 x14ac:dyDescent="0.3">
      <c r="A23" s="9"/>
      <c r="B23" s="9"/>
      <c r="C23" s="25"/>
      <c r="D23" s="28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 x14ac:dyDescent="0.3">
      <c r="A24" s="9"/>
      <c r="B24" s="9"/>
      <c r="C24" s="25"/>
      <c r="D24" s="28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 x14ac:dyDescent="0.3">
      <c r="A25" s="9"/>
      <c r="B25" s="9"/>
      <c r="C25" s="25"/>
      <c r="D25" s="28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 x14ac:dyDescent="0.3">
      <c r="A26" s="9"/>
      <c r="B26" s="9"/>
      <c r="C26" s="25"/>
      <c r="D26" s="28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 x14ac:dyDescent="0.3">
      <c r="A27" s="9"/>
      <c r="B27" s="9"/>
      <c r="C27" s="25"/>
      <c r="D27" s="28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 x14ac:dyDescent="0.3">
      <c r="A28" s="9"/>
      <c r="B28" s="9"/>
      <c r="C28" s="25"/>
      <c r="D28" s="28"/>
      <c r="E28" s="9"/>
      <c r="F28" s="9"/>
      <c r="G28" s="9"/>
      <c r="H28" s="9"/>
      <c r="I28" s="9"/>
      <c r="J28" s="9"/>
      <c r="K28" s="9"/>
      <c r="L28" s="9"/>
      <c r="M28" s="9"/>
    </row>
    <row r="29" spans="1:48" ht="30" customHeight="1" x14ac:dyDescent="0.3">
      <c r="A29" s="9"/>
      <c r="B29" s="9"/>
      <c r="C29" s="25"/>
      <c r="D29" s="28"/>
      <c r="E29" s="9"/>
      <c r="F29" s="9"/>
      <c r="G29" s="9"/>
      <c r="H29" s="9"/>
      <c r="I29" s="9"/>
      <c r="J29" s="9"/>
      <c r="K29" s="9"/>
      <c r="L29" s="9"/>
      <c r="M29" s="9"/>
    </row>
    <row r="30" spans="1:48" ht="30" customHeight="1" x14ac:dyDescent="0.3">
      <c r="A30" s="8" t="s">
        <v>73</v>
      </c>
      <c r="B30" s="9"/>
      <c r="C30" s="25"/>
      <c r="D30" s="28"/>
      <c r="E30" s="9"/>
      <c r="F30" s="11">
        <f>SUM(F5:F29)</f>
        <v>0</v>
      </c>
      <c r="G30" s="9"/>
      <c r="H30" s="11">
        <f>SUM(H5:H29)</f>
        <v>0</v>
      </c>
      <c r="I30" s="9"/>
      <c r="J30" s="11">
        <f>SUM(J5:J29)</f>
        <v>0</v>
      </c>
      <c r="K30" s="9"/>
      <c r="L30" s="11">
        <f>SUM(L5:L29)</f>
        <v>0</v>
      </c>
      <c r="M30" s="9"/>
      <c r="N30" t="s">
        <v>74</v>
      </c>
    </row>
    <row r="31" spans="1:48" ht="30" customHeight="1" x14ac:dyDescent="0.3">
      <c r="A31" s="8" t="s">
        <v>75</v>
      </c>
      <c r="B31" s="9"/>
      <c r="C31" s="25"/>
      <c r="D31" s="28"/>
      <c r="E31" s="9"/>
      <c r="F31" s="9"/>
      <c r="G31" s="9"/>
      <c r="H31" s="9"/>
      <c r="I31" s="9"/>
      <c r="J31" s="9"/>
      <c r="K31" s="9"/>
      <c r="L31" s="9"/>
      <c r="M31" s="9"/>
      <c r="N31" s="3"/>
      <c r="O31" s="3"/>
      <c r="P31" s="3"/>
      <c r="Q31" s="2" t="s">
        <v>76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30" customHeight="1" x14ac:dyDescent="0.3">
      <c r="A32" s="8" t="s">
        <v>77</v>
      </c>
      <c r="B32" s="8" t="s">
        <v>78</v>
      </c>
      <c r="C32" s="26" t="s">
        <v>60</v>
      </c>
      <c r="D32" s="28">
        <v>11.143000000000001</v>
      </c>
      <c r="E32" s="11" t="e">
        <f>TRUNC(#REF!,0)</f>
        <v>#REF!</v>
      </c>
      <c r="F32" s="11" t="e">
        <f t="shared" ref="F32:F39" si="0">TRUNC(E32*D32, 0)</f>
        <v>#REF!</v>
      </c>
      <c r="G32" s="11" t="e">
        <f>TRUNC(#REF!,0)</f>
        <v>#REF!</v>
      </c>
      <c r="H32" s="11" t="e">
        <f t="shared" ref="H32:H39" si="1">TRUNC(G32*D32, 0)</f>
        <v>#REF!</v>
      </c>
      <c r="I32" s="11" t="e">
        <f>TRUNC(#REF!,0)</f>
        <v>#REF!</v>
      </c>
      <c r="J32" s="11" t="e">
        <f t="shared" ref="J32:J39" si="2">TRUNC(I32*D32, 0)</f>
        <v>#REF!</v>
      </c>
      <c r="K32" s="11" t="e">
        <f t="shared" ref="K32:L39" si="3">TRUNC(E32+G32+I32, 0)</f>
        <v>#REF!</v>
      </c>
      <c r="L32" s="11" t="e">
        <f t="shared" si="3"/>
        <v>#REF!</v>
      </c>
      <c r="M32" s="8" t="s">
        <v>52</v>
      </c>
      <c r="N32" s="2" t="s">
        <v>79</v>
      </c>
      <c r="O32" s="2" t="s">
        <v>52</v>
      </c>
      <c r="P32" s="2" t="s">
        <v>52</v>
      </c>
      <c r="Q32" s="2" t="s">
        <v>76</v>
      </c>
      <c r="R32" s="2" t="s">
        <v>63</v>
      </c>
      <c r="S32" s="2" t="s">
        <v>63</v>
      </c>
      <c r="T32" s="2" t="s">
        <v>62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80</v>
      </c>
      <c r="AV32" s="3">
        <v>5</v>
      </c>
    </row>
    <row r="33" spans="1:48" ht="30" customHeight="1" x14ac:dyDescent="0.3">
      <c r="A33" s="8" t="s">
        <v>77</v>
      </c>
      <c r="B33" s="8" t="s">
        <v>81</v>
      </c>
      <c r="C33" s="26" t="s">
        <v>60</v>
      </c>
      <c r="D33" s="28">
        <v>17.163</v>
      </c>
      <c r="E33" s="11" t="e">
        <f>TRUNC(#REF!,0)</f>
        <v>#REF!</v>
      </c>
      <c r="F33" s="11" t="e">
        <f t="shared" si="0"/>
        <v>#REF!</v>
      </c>
      <c r="G33" s="11" t="e">
        <f>TRUNC(#REF!,0)</f>
        <v>#REF!</v>
      </c>
      <c r="H33" s="11" t="e">
        <f t="shared" si="1"/>
        <v>#REF!</v>
      </c>
      <c r="I33" s="11" t="e">
        <f>TRUNC(#REF!,0)</f>
        <v>#REF!</v>
      </c>
      <c r="J33" s="11" t="e">
        <f t="shared" si="2"/>
        <v>#REF!</v>
      </c>
      <c r="K33" s="11" t="e">
        <f t="shared" si="3"/>
        <v>#REF!</v>
      </c>
      <c r="L33" s="11" t="e">
        <f t="shared" si="3"/>
        <v>#REF!</v>
      </c>
      <c r="M33" s="8" t="s">
        <v>52</v>
      </c>
      <c r="N33" s="2" t="s">
        <v>82</v>
      </c>
      <c r="O33" s="2" t="s">
        <v>52</v>
      </c>
      <c r="P33" s="2" t="s">
        <v>52</v>
      </c>
      <c r="Q33" s="2" t="s">
        <v>76</v>
      </c>
      <c r="R33" s="2" t="s">
        <v>63</v>
      </c>
      <c r="S33" s="2" t="s">
        <v>63</v>
      </c>
      <c r="T33" s="2" t="s">
        <v>62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83</v>
      </c>
      <c r="AV33" s="3">
        <v>6</v>
      </c>
    </row>
    <row r="34" spans="1:48" ht="30" customHeight="1" x14ac:dyDescent="0.3">
      <c r="A34" s="8" t="s">
        <v>84</v>
      </c>
      <c r="B34" s="8" t="s">
        <v>85</v>
      </c>
      <c r="C34" s="26" t="s">
        <v>86</v>
      </c>
      <c r="D34" s="28">
        <v>0.5</v>
      </c>
      <c r="E34" s="11" t="e">
        <f>TRUNC(#REF!,0)</f>
        <v>#REF!</v>
      </c>
      <c r="F34" s="11" t="e">
        <f t="shared" si="0"/>
        <v>#REF!</v>
      </c>
      <c r="G34" s="11" t="e">
        <f>TRUNC(#REF!,0)</f>
        <v>#REF!</v>
      </c>
      <c r="H34" s="11" t="e">
        <f t="shared" si="1"/>
        <v>#REF!</v>
      </c>
      <c r="I34" s="11" t="e">
        <f>TRUNC(#REF!,0)</f>
        <v>#REF!</v>
      </c>
      <c r="J34" s="11" t="e">
        <f t="shared" si="2"/>
        <v>#REF!</v>
      </c>
      <c r="K34" s="11" t="e">
        <f t="shared" si="3"/>
        <v>#REF!</v>
      </c>
      <c r="L34" s="11" t="e">
        <f t="shared" si="3"/>
        <v>#REF!</v>
      </c>
      <c r="M34" s="8" t="s">
        <v>87</v>
      </c>
      <c r="N34" s="2" t="s">
        <v>88</v>
      </c>
      <c r="O34" s="2" t="s">
        <v>52</v>
      </c>
      <c r="P34" s="2" t="s">
        <v>52</v>
      </c>
      <c r="Q34" s="2" t="s">
        <v>76</v>
      </c>
      <c r="R34" s="2" t="s">
        <v>63</v>
      </c>
      <c r="S34" s="2" t="s">
        <v>62</v>
      </c>
      <c r="T34" s="2" t="s">
        <v>63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89</v>
      </c>
      <c r="AV34" s="3">
        <v>80</v>
      </c>
    </row>
    <row r="35" spans="1:48" ht="30" customHeight="1" x14ac:dyDescent="0.3">
      <c r="A35" s="8" t="s">
        <v>90</v>
      </c>
      <c r="B35" s="8" t="s">
        <v>91</v>
      </c>
      <c r="C35" s="26" t="s">
        <v>86</v>
      </c>
      <c r="D35" s="28">
        <v>0.5</v>
      </c>
      <c r="E35" s="11" t="e">
        <f>TRUNC(#REF!,0)</f>
        <v>#REF!</v>
      </c>
      <c r="F35" s="11" t="e">
        <f t="shared" si="0"/>
        <v>#REF!</v>
      </c>
      <c r="G35" s="11" t="e">
        <f>TRUNC(#REF!,0)</f>
        <v>#REF!</v>
      </c>
      <c r="H35" s="11" t="e">
        <f t="shared" si="1"/>
        <v>#REF!</v>
      </c>
      <c r="I35" s="11" t="e">
        <f>TRUNC(#REF!,0)</f>
        <v>#REF!</v>
      </c>
      <c r="J35" s="11" t="e">
        <f t="shared" si="2"/>
        <v>#REF!</v>
      </c>
      <c r="K35" s="11" t="e">
        <f t="shared" si="3"/>
        <v>#REF!</v>
      </c>
      <c r="L35" s="11" t="e">
        <f t="shared" si="3"/>
        <v>#REF!</v>
      </c>
      <c r="M35" s="8" t="s">
        <v>92</v>
      </c>
      <c r="N35" s="2" t="s">
        <v>93</v>
      </c>
      <c r="O35" s="2" t="s">
        <v>52</v>
      </c>
      <c r="P35" s="2" t="s">
        <v>52</v>
      </c>
      <c r="Q35" s="2" t="s">
        <v>76</v>
      </c>
      <c r="R35" s="2" t="s">
        <v>63</v>
      </c>
      <c r="S35" s="2" t="s">
        <v>62</v>
      </c>
      <c r="T35" s="2" t="s">
        <v>63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94</v>
      </c>
      <c r="AV35" s="3">
        <v>81</v>
      </c>
    </row>
    <row r="36" spans="1:48" ht="30" customHeight="1" x14ac:dyDescent="0.3">
      <c r="A36" s="8" t="s">
        <v>95</v>
      </c>
      <c r="B36" s="8" t="s">
        <v>96</v>
      </c>
      <c r="C36" s="26" t="s">
        <v>97</v>
      </c>
      <c r="D36" s="28">
        <v>1.2470000000000001</v>
      </c>
      <c r="E36" s="11" t="e">
        <f>TRUNC(#REF!,0)</f>
        <v>#REF!</v>
      </c>
      <c r="F36" s="11" t="e">
        <f t="shared" si="0"/>
        <v>#REF!</v>
      </c>
      <c r="G36" s="11" t="e">
        <f>TRUNC(#REF!,0)</f>
        <v>#REF!</v>
      </c>
      <c r="H36" s="11" t="e">
        <f t="shared" si="1"/>
        <v>#REF!</v>
      </c>
      <c r="I36" s="11" t="e">
        <f>TRUNC(#REF!,0)</f>
        <v>#REF!</v>
      </c>
      <c r="J36" s="11" t="e">
        <f t="shared" si="2"/>
        <v>#REF!</v>
      </c>
      <c r="K36" s="11" t="e">
        <f t="shared" si="3"/>
        <v>#REF!</v>
      </c>
      <c r="L36" s="11" t="e">
        <f t="shared" si="3"/>
        <v>#REF!</v>
      </c>
      <c r="M36" s="8" t="s">
        <v>52</v>
      </c>
      <c r="N36" s="2" t="s">
        <v>98</v>
      </c>
      <c r="O36" s="2" t="s">
        <v>52</v>
      </c>
      <c r="P36" s="2" t="s">
        <v>52</v>
      </c>
      <c r="Q36" s="2" t="s">
        <v>76</v>
      </c>
      <c r="R36" s="2" t="s">
        <v>63</v>
      </c>
      <c r="S36" s="2" t="s">
        <v>63</v>
      </c>
      <c r="T36" s="2" t="s">
        <v>62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99</v>
      </c>
      <c r="AV36" s="3">
        <v>4</v>
      </c>
    </row>
    <row r="37" spans="1:48" ht="30" customHeight="1" x14ac:dyDescent="0.3">
      <c r="A37" s="8" t="s">
        <v>100</v>
      </c>
      <c r="B37" s="8" t="s">
        <v>101</v>
      </c>
      <c r="C37" s="26" t="s">
        <v>97</v>
      </c>
      <c r="D37" s="28">
        <v>1.2110000000000001</v>
      </c>
      <c r="E37" s="11" t="e">
        <f>TRUNC(#REF!,0)</f>
        <v>#REF!</v>
      </c>
      <c r="F37" s="11" t="e">
        <f t="shared" si="0"/>
        <v>#REF!</v>
      </c>
      <c r="G37" s="11" t="e">
        <f>TRUNC(#REF!,0)</f>
        <v>#REF!</v>
      </c>
      <c r="H37" s="11" t="e">
        <f t="shared" si="1"/>
        <v>#REF!</v>
      </c>
      <c r="I37" s="11" t="e">
        <f>TRUNC(#REF!,0)</f>
        <v>#REF!</v>
      </c>
      <c r="J37" s="11" t="e">
        <f t="shared" si="2"/>
        <v>#REF!</v>
      </c>
      <c r="K37" s="11" t="e">
        <f t="shared" si="3"/>
        <v>#REF!</v>
      </c>
      <c r="L37" s="11" t="e">
        <f t="shared" si="3"/>
        <v>#REF!</v>
      </c>
      <c r="M37" s="8" t="s">
        <v>102</v>
      </c>
      <c r="N37" s="2" t="s">
        <v>103</v>
      </c>
      <c r="O37" s="2" t="s">
        <v>52</v>
      </c>
      <c r="P37" s="2" t="s">
        <v>52</v>
      </c>
      <c r="Q37" s="2" t="s">
        <v>76</v>
      </c>
      <c r="R37" s="2" t="s">
        <v>62</v>
      </c>
      <c r="S37" s="2" t="s">
        <v>63</v>
      </c>
      <c r="T37" s="2" t="s">
        <v>63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104</v>
      </c>
      <c r="AV37" s="3">
        <v>7</v>
      </c>
    </row>
    <row r="38" spans="1:48" ht="30" customHeight="1" x14ac:dyDescent="0.3">
      <c r="A38" s="8" t="s">
        <v>105</v>
      </c>
      <c r="B38" s="8" t="s">
        <v>106</v>
      </c>
      <c r="C38" s="26" t="s">
        <v>107</v>
      </c>
      <c r="D38" s="28">
        <v>4.7350000000000003</v>
      </c>
      <c r="E38" s="11" t="e">
        <f>TRUNC(#REF!,0)</f>
        <v>#REF!</v>
      </c>
      <c r="F38" s="11" t="e">
        <f t="shared" si="0"/>
        <v>#REF!</v>
      </c>
      <c r="G38" s="11" t="e">
        <f>TRUNC(#REF!,0)</f>
        <v>#REF!</v>
      </c>
      <c r="H38" s="11" t="e">
        <f t="shared" si="1"/>
        <v>#REF!</v>
      </c>
      <c r="I38" s="11" t="e">
        <f>TRUNC(#REF!,0)</f>
        <v>#REF!</v>
      </c>
      <c r="J38" s="11" t="e">
        <f t="shared" si="2"/>
        <v>#REF!</v>
      </c>
      <c r="K38" s="11" t="e">
        <f t="shared" si="3"/>
        <v>#REF!</v>
      </c>
      <c r="L38" s="11" t="e">
        <f t="shared" si="3"/>
        <v>#REF!</v>
      </c>
      <c r="M38" s="8" t="s">
        <v>108</v>
      </c>
      <c r="N38" s="2" t="s">
        <v>109</v>
      </c>
      <c r="O38" s="2" t="s">
        <v>52</v>
      </c>
      <c r="P38" s="2" t="s">
        <v>52</v>
      </c>
      <c r="Q38" s="2" t="s">
        <v>76</v>
      </c>
      <c r="R38" s="2" t="s">
        <v>62</v>
      </c>
      <c r="S38" s="2" t="s">
        <v>63</v>
      </c>
      <c r="T38" s="2" t="s">
        <v>63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 t="s">
        <v>52</v>
      </c>
      <c r="AS38" s="2" t="s">
        <v>52</v>
      </c>
      <c r="AT38" s="3"/>
      <c r="AU38" s="2" t="s">
        <v>110</v>
      </c>
      <c r="AV38" s="3">
        <v>90</v>
      </c>
    </row>
    <row r="39" spans="1:48" ht="30" customHeight="1" x14ac:dyDescent="0.3">
      <c r="A39" s="8" t="s">
        <v>111</v>
      </c>
      <c r="B39" s="8" t="s">
        <v>112</v>
      </c>
      <c r="C39" s="26" t="s">
        <v>113</v>
      </c>
      <c r="D39" s="28">
        <v>46</v>
      </c>
      <c r="E39" s="11" t="e">
        <f>TRUNC(#REF!,0)</f>
        <v>#REF!</v>
      </c>
      <c r="F39" s="11" t="e">
        <f t="shared" si="0"/>
        <v>#REF!</v>
      </c>
      <c r="G39" s="11" t="e">
        <f>TRUNC(#REF!,0)</f>
        <v>#REF!</v>
      </c>
      <c r="H39" s="11" t="e">
        <f t="shared" si="1"/>
        <v>#REF!</v>
      </c>
      <c r="I39" s="11" t="e">
        <f>TRUNC(#REF!,0)</f>
        <v>#REF!</v>
      </c>
      <c r="J39" s="11" t="e">
        <f t="shared" si="2"/>
        <v>#REF!</v>
      </c>
      <c r="K39" s="11" t="e">
        <f t="shared" si="3"/>
        <v>#REF!</v>
      </c>
      <c r="L39" s="11" t="e">
        <f t="shared" si="3"/>
        <v>#REF!</v>
      </c>
      <c r="M39" s="8" t="s">
        <v>114</v>
      </c>
      <c r="N39" s="2" t="s">
        <v>115</v>
      </c>
      <c r="O39" s="2" t="s">
        <v>52</v>
      </c>
      <c r="P39" s="2" t="s">
        <v>52</v>
      </c>
      <c r="Q39" s="2" t="s">
        <v>76</v>
      </c>
      <c r="R39" s="2" t="s">
        <v>62</v>
      </c>
      <c r="S39" s="2" t="s">
        <v>63</v>
      </c>
      <c r="T39" s="2" t="s">
        <v>63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52</v>
      </c>
      <c r="AS39" s="2" t="s">
        <v>52</v>
      </c>
      <c r="AT39" s="3"/>
      <c r="AU39" s="2" t="s">
        <v>116</v>
      </c>
      <c r="AV39" s="3">
        <v>89</v>
      </c>
    </row>
    <row r="40" spans="1:48" ht="30" customHeight="1" x14ac:dyDescent="0.3">
      <c r="A40" s="9"/>
      <c r="B40" s="9"/>
      <c r="C40" s="25"/>
      <c r="D40" s="28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 x14ac:dyDescent="0.3">
      <c r="A41" s="9"/>
      <c r="B41" s="9"/>
      <c r="C41" s="25"/>
      <c r="D41" s="28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 x14ac:dyDescent="0.3">
      <c r="A42" s="9"/>
      <c r="B42" s="9"/>
      <c r="C42" s="25"/>
      <c r="D42" s="28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 x14ac:dyDescent="0.3">
      <c r="A43" s="9"/>
      <c r="B43" s="9"/>
      <c r="C43" s="25"/>
      <c r="D43" s="28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 x14ac:dyDescent="0.3">
      <c r="A44" s="14"/>
      <c r="B44" s="14"/>
      <c r="C44" s="25"/>
      <c r="D44" s="28"/>
      <c r="E44" s="14"/>
      <c r="F44" s="14"/>
      <c r="G44" s="14"/>
      <c r="H44" s="14"/>
      <c r="I44" s="14"/>
      <c r="J44" s="14"/>
      <c r="K44" s="14"/>
      <c r="L44" s="14"/>
      <c r="M44" s="14"/>
    </row>
    <row r="45" spans="1:48" ht="30" customHeight="1" x14ac:dyDescent="0.3">
      <c r="A45" s="14"/>
      <c r="B45" s="14"/>
      <c r="C45" s="25"/>
      <c r="D45" s="28"/>
      <c r="E45" s="14"/>
      <c r="F45" s="14"/>
      <c r="G45" s="14"/>
      <c r="H45" s="14"/>
      <c r="I45" s="14"/>
      <c r="J45" s="14"/>
      <c r="K45" s="14"/>
      <c r="L45" s="14"/>
      <c r="M45" s="14"/>
    </row>
    <row r="46" spans="1:48" ht="30" customHeight="1" x14ac:dyDescent="0.3">
      <c r="A46" s="14"/>
      <c r="B46" s="14"/>
      <c r="C46" s="25"/>
      <c r="D46" s="28"/>
      <c r="E46" s="14"/>
      <c r="F46" s="14"/>
      <c r="G46" s="14"/>
      <c r="H46" s="14"/>
      <c r="I46" s="14"/>
      <c r="J46" s="14"/>
      <c r="K46" s="14"/>
      <c r="L46" s="14"/>
      <c r="M46" s="14"/>
    </row>
    <row r="47" spans="1:48" ht="30" customHeight="1" x14ac:dyDescent="0.3">
      <c r="A47" s="14"/>
      <c r="B47" s="14"/>
      <c r="C47" s="25"/>
      <c r="D47" s="28"/>
      <c r="E47" s="14"/>
      <c r="F47" s="14"/>
      <c r="G47" s="14"/>
      <c r="H47" s="14"/>
      <c r="I47" s="14"/>
      <c r="J47" s="14"/>
      <c r="K47" s="14"/>
      <c r="L47" s="14"/>
      <c r="M47" s="14"/>
    </row>
    <row r="48" spans="1:48" ht="30" customHeight="1" x14ac:dyDescent="0.3">
      <c r="A48" s="9"/>
      <c r="B48" s="9"/>
      <c r="C48" s="25"/>
      <c r="D48" s="28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 x14ac:dyDescent="0.3">
      <c r="A49" s="9"/>
      <c r="B49" s="9"/>
      <c r="C49" s="25"/>
      <c r="D49" s="28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 x14ac:dyDescent="0.3">
      <c r="A50" s="9"/>
      <c r="B50" s="9"/>
      <c r="C50" s="25"/>
      <c r="D50" s="28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 x14ac:dyDescent="0.3">
      <c r="A51" s="9"/>
      <c r="B51" s="9"/>
      <c r="C51" s="25"/>
      <c r="D51" s="28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 x14ac:dyDescent="0.3">
      <c r="A52" s="9"/>
      <c r="B52" s="9"/>
      <c r="C52" s="25"/>
      <c r="D52" s="28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 x14ac:dyDescent="0.3">
      <c r="A53" s="9"/>
      <c r="B53" s="9"/>
      <c r="C53" s="25"/>
      <c r="D53" s="28"/>
      <c r="E53" s="9"/>
      <c r="F53" s="9"/>
      <c r="G53" s="9"/>
      <c r="H53" s="9"/>
      <c r="I53" s="9"/>
      <c r="J53" s="9"/>
      <c r="K53" s="9"/>
      <c r="L53" s="9"/>
      <c r="M53" s="9"/>
    </row>
    <row r="54" spans="1:48" ht="30" customHeight="1" x14ac:dyDescent="0.3">
      <c r="A54" s="9"/>
      <c r="B54" s="9"/>
      <c r="C54" s="25"/>
      <c r="D54" s="28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 x14ac:dyDescent="0.3">
      <c r="A55" s="9"/>
      <c r="B55" s="9"/>
      <c r="C55" s="25"/>
      <c r="D55" s="28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 x14ac:dyDescent="0.3">
      <c r="A56" s="9"/>
      <c r="B56" s="9"/>
      <c r="C56" s="25"/>
      <c r="D56" s="28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 x14ac:dyDescent="0.3">
      <c r="A57" s="8" t="s">
        <v>73</v>
      </c>
      <c r="B57" s="9"/>
      <c r="C57" s="25"/>
      <c r="D57" s="28"/>
      <c r="E57" s="9"/>
      <c r="F57" s="11" t="e">
        <f>SUM(F32:F56)</f>
        <v>#REF!</v>
      </c>
      <c r="G57" s="9"/>
      <c r="H57" s="11" t="e">
        <f>SUM(H32:H56)</f>
        <v>#REF!</v>
      </c>
      <c r="I57" s="9"/>
      <c r="J57" s="11" t="e">
        <f>SUM(J32:J56)</f>
        <v>#REF!</v>
      </c>
      <c r="K57" s="9"/>
      <c r="L57" s="11" t="e">
        <f>SUM(L32:L56)</f>
        <v>#REF!</v>
      </c>
      <c r="M57" s="9"/>
      <c r="N57" t="s">
        <v>74</v>
      </c>
    </row>
    <row r="58" spans="1:48" ht="30" customHeight="1" x14ac:dyDescent="0.3">
      <c r="A58" s="8" t="s">
        <v>117</v>
      </c>
      <c r="B58" s="9"/>
      <c r="C58" s="25"/>
      <c r="D58" s="28"/>
      <c r="E58" s="9"/>
      <c r="F58" s="9"/>
      <c r="G58" s="9"/>
      <c r="H58" s="9"/>
      <c r="I58" s="9"/>
      <c r="J58" s="9"/>
      <c r="K58" s="9"/>
      <c r="L58" s="9"/>
      <c r="M58" s="9"/>
      <c r="N58" s="3"/>
      <c r="O58" s="3"/>
      <c r="P58" s="3"/>
      <c r="Q58" s="2" t="s">
        <v>118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30" customHeight="1" x14ac:dyDescent="0.3">
      <c r="A59" s="8" t="s">
        <v>119</v>
      </c>
      <c r="B59" s="8" t="s">
        <v>120</v>
      </c>
      <c r="C59" s="26" t="s">
        <v>107</v>
      </c>
      <c r="D59" s="28">
        <v>61.74</v>
      </c>
      <c r="E59" s="11" t="e">
        <f>TRUNC(#REF!,0)</f>
        <v>#REF!</v>
      </c>
      <c r="F59" s="11" t="e">
        <f>TRUNC(E59*D59, 0)</f>
        <v>#REF!</v>
      </c>
      <c r="G59" s="11" t="e">
        <f>TRUNC(#REF!,0)</f>
        <v>#REF!</v>
      </c>
      <c r="H59" s="11" t="e">
        <f>TRUNC(G59*D59, 0)</f>
        <v>#REF!</v>
      </c>
      <c r="I59" s="11" t="e">
        <f>TRUNC(#REF!,0)</f>
        <v>#REF!</v>
      </c>
      <c r="J59" s="11" t="e">
        <f>TRUNC(I59*D59, 0)</f>
        <v>#REF!</v>
      </c>
      <c r="K59" s="11" t="e">
        <f t="shared" ref="K59:L62" si="4">TRUNC(E59+G59+I59, 0)</f>
        <v>#REF!</v>
      </c>
      <c r="L59" s="11" t="e">
        <f t="shared" si="4"/>
        <v>#REF!</v>
      </c>
      <c r="M59" s="8" t="s">
        <v>121</v>
      </c>
      <c r="N59" s="2" t="s">
        <v>122</v>
      </c>
      <c r="O59" s="2" t="s">
        <v>52</v>
      </c>
      <c r="P59" s="2" t="s">
        <v>52</v>
      </c>
      <c r="Q59" s="2" t="s">
        <v>118</v>
      </c>
      <c r="R59" s="2" t="s">
        <v>62</v>
      </c>
      <c r="S59" s="2" t="s">
        <v>63</v>
      </c>
      <c r="T59" s="2" t="s">
        <v>63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123</v>
      </c>
      <c r="AV59" s="3">
        <v>11</v>
      </c>
    </row>
    <row r="60" spans="1:48" ht="30" customHeight="1" x14ac:dyDescent="0.3">
      <c r="A60" s="8" t="s">
        <v>119</v>
      </c>
      <c r="B60" s="8" t="s">
        <v>124</v>
      </c>
      <c r="C60" s="26" t="s">
        <v>107</v>
      </c>
      <c r="D60" s="28">
        <v>86.38</v>
      </c>
      <c r="E60" s="11" t="e">
        <f>TRUNC(#REF!,0)</f>
        <v>#REF!</v>
      </c>
      <c r="F60" s="11" t="e">
        <f>TRUNC(E60*D60, 0)</f>
        <v>#REF!</v>
      </c>
      <c r="G60" s="11" t="e">
        <f>TRUNC(#REF!,0)</f>
        <v>#REF!</v>
      </c>
      <c r="H60" s="11" t="e">
        <f>TRUNC(G60*D60, 0)</f>
        <v>#REF!</v>
      </c>
      <c r="I60" s="11" t="e">
        <f>TRUNC(#REF!,0)</f>
        <v>#REF!</v>
      </c>
      <c r="J60" s="11" t="e">
        <f>TRUNC(I60*D60, 0)</f>
        <v>#REF!</v>
      </c>
      <c r="K60" s="11" t="e">
        <f t="shared" si="4"/>
        <v>#REF!</v>
      </c>
      <c r="L60" s="11" t="e">
        <f t="shared" si="4"/>
        <v>#REF!</v>
      </c>
      <c r="M60" s="8" t="s">
        <v>125</v>
      </c>
      <c r="N60" s="2" t="s">
        <v>126</v>
      </c>
      <c r="O60" s="2" t="s">
        <v>52</v>
      </c>
      <c r="P60" s="2" t="s">
        <v>52</v>
      </c>
      <c r="Q60" s="2" t="s">
        <v>118</v>
      </c>
      <c r="R60" s="2" t="s">
        <v>62</v>
      </c>
      <c r="S60" s="2" t="s">
        <v>63</v>
      </c>
      <c r="T60" s="2" t="s">
        <v>63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127</v>
      </c>
      <c r="AV60" s="3">
        <v>12</v>
      </c>
    </row>
    <row r="61" spans="1:48" ht="30" customHeight="1" x14ac:dyDescent="0.3">
      <c r="A61" s="8" t="s">
        <v>119</v>
      </c>
      <c r="B61" s="8" t="s">
        <v>128</v>
      </c>
      <c r="C61" s="26" t="s">
        <v>107</v>
      </c>
      <c r="D61" s="28">
        <v>9.2899999999999991</v>
      </c>
      <c r="E61" s="11" t="e">
        <f>TRUNC(#REF!,0)</f>
        <v>#REF!</v>
      </c>
      <c r="F61" s="11" t="e">
        <f>TRUNC(E61*D61, 0)</f>
        <v>#REF!</v>
      </c>
      <c r="G61" s="11" t="e">
        <f>TRUNC(#REF!,0)</f>
        <v>#REF!</v>
      </c>
      <c r="H61" s="11" t="e">
        <f>TRUNC(G61*D61, 0)</f>
        <v>#REF!</v>
      </c>
      <c r="I61" s="11" t="e">
        <f>TRUNC(#REF!,0)</f>
        <v>#REF!</v>
      </c>
      <c r="J61" s="11" t="e">
        <f>TRUNC(I61*D61, 0)</f>
        <v>#REF!</v>
      </c>
      <c r="K61" s="11" t="e">
        <f t="shared" si="4"/>
        <v>#REF!</v>
      </c>
      <c r="L61" s="11" t="e">
        <f t="shared" si="4"/>
        <v>#REF!</v>
      </c>
      <c r="M61" s="8" t="s">
        <v>129</v>
      </c>
      <c r="N61" s="2" t="s">
        <v>130</v>
      </c>
      <c r="O61" s="2" t="s">
        <v>52</v>
      </c>
      <c r="P61" s="2" t="s">
        <v>52</v>
      </c>
      <c r="Q61" s="2" t="s">
        <v>118</v>
      </c>
      <c r="R61" s="2" t="s">
        <v>62</v>
      </c>
      <c r="S61" s="2" t="s">
        <v>63</v>
      </c>
      <c r="T61" s="2" t="s">
        <v>63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131</v>
      </c>
      <c r="AV61" s="3">
        <v>13</v>
      </c>
    </row>
    <row r="62" spans="1:48" s="49" customFormat="1" ht="30" customHeight="1" x14ac:dyDescent="0.3">
      <c r="A62" s="43" t="s">
        <v>396</v>
      </c>
      <c r="B62" s="43" t="s">
        <v>132</v>
      </c>
      <c r="C62" s="44" t="s">
        <v>133</v>
      </c>
      <c r="D62" s="45">
        <v>4</v>
      </c>
      <c r="E62" s="46" t="e">
        <f>TRUNC(#REF!,0)</f>
        <v>#REF!</v>
      </c>
      <c r="F62" s="46" t="e">
        <f>TRUNC(E62*D62, 0)</f>
        <v>#REF!</v>
      </c>
      <c r="G62" s="46" t="e">
        <f>TRUNC(#REF!,0)</f>
        <v>#REF!</v>
      </c>
      <c r="H62" s="46" t="e">
        <f>TRUNC(G62*D62, 0)</f>
        <v>#REF!</v>
      </c>
      <c r="I62" s="46" t="e">
        <f>TRUNC(#REF!,0)</f>
        <v>#REF!</v>
      </c>
      <c r="J62" s="46" t="e">
        <f>TRUNC(I62*D62, 0)</f>
        <v>#REF!</v>
      </c>
      <c r="K62" s="46" t="e">
        <f t="shared" si="4"/>
        <v>#REF!</v>
      </c>
      <c r="L62" s="46" t="e">
        <f t="shared" si="4"/>
        <v>#REF!</v>
      </c>
      <c r="M62" s="43" t="s">
        <v>134</v>
      </c>
      <c r="N62" s="47" t="s">
        <v>135</v>
      </c>
      <c r="O62" s="47" t="s">
        <v>52</v>
      </c>
      <c r="P62" s="47" t="s">
        <v>52</v>
      </c>
      <c r="Q62" s="47" t="s">
        <v>118</v>
      </c>
      <c r="R62" s="47" t="s">
        <v>62</v>
      </c>
      <c r="S62" s="47" t="s">
        <v>63</v>
      </c>
      <c r="T62" s="47" t="s">
        <v>63</v>
      </c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7" t="s">
        <v>52</v>
      </c>
      <c r="AS62" s="47" t="s">
        <v>52</v>
      </c>
      <c r="AT62" s="48"/>
      <c r="AU62" s="47" t="s">
        <v>136</v>
      </c>
      <c r="AV62" s="48">
        <v>14</v>
      </c>
    </row>
    <row r="63" spans="1:48" ht="30" customHeight="1" x14ac:dyDescent="0.3">
      <c r="A63" s="9"/>
      <c r="B63" s="9"/>
      <c r="C63" s="25"/>
      <c r="D63" s="28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 x14ac:dyDescent="0.3">
      <c r="A64" s="9"/>
      <c r="B64" s="9"/>
      <c r="C64" s="25"/>
      <c r="D64" s="28"/>
      <c r="E64" s="9"/>
      <c r="F64" s="9"/>
      <c r="G64" s="9"/>
      <c r="H64" s="9"/>
      <c r="I64" s="9"/>
      <c r="J64" s="9"/>
      <c r="K64" s="9"/>
      <c r="L64" s="9"/>
      <c r="M64" s="9"/>
    </row>
    <row r="65" spans="1:13" ht="30" customHeight="1" x14ac:dyDescent="0.3">
      <c r="A65" s="14"/>
      <c r="B65" s="14"/>
      <c r="C65" s="25"/>
      <c r="D65" s="28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30" customHeight="1" x14ac:dyDescent="0.3">
      <c r="A66" s="14"/>
      <c r="B66" s="14"/>
      <c r="C66" s="25"/>
      <c r="D66" s="28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30" customHeight="1" x14ac:dyDescent="0.3">
      <c r="A67" s="14"/>
      <c r="B67" s="14"/>
      <c r="C67" s="25"/>
      <c r="D67" s="28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30" customHeight="1" x14ac:dyDescent="0.3">
      <c r="A68" s="14"/>
      <c r="B68" s="14"/>
      <c r="C68" s="25"/>
      <c r="D68" s="28"/>
      <c r="E68" s="14"/>
      <c r="F68" s="14"/>
      <c r="G68" s="14"/>
      <c r="H68" s="14"/>
      <c r="I68" s="14"/>
      <c r="J68" s="14"/>
      <c r="K68" s="14"/>
      <c r="L68" s="14"/>
      <c r="M68" s="14"/>
    </row>
    <row r="69" spans="1:13" ht="30" customHeight="1" x14ac:dyDescent="0.3">
      <c r="A69" s="9"/>
      <c r="B69" s="9"/>
      <c r="C69" s="25"/>
      <c r="D69" s="28"/>
      <c r="E69" s="9"/>
      <c r="F69" s="9"/>
      <c r="G69" s="9"/>
      <c r="H69" s="9"/>
      <c r="I69" s="9"/>
      <c r="J69" s="9"/>
      <c r="K69" s="9"/>
      <c r="L69" s="9"/>
      <c r="M69" s="9"/>
    </row>
    <row r="70" spans="1:13" ht="30" customHeight="1" x14ac:dyDescent="0.3">
      <c r="A70" s="9"/>
      <c r="B70" s="9"/>
      <c r="C70" s="25"/>
      <c r="D70" s="28"/>
      <c r="E70" s="9"/>
      <c r="F70" s="9"/>
      <c r="G70" s="9"/>
      <c r="H70" s="9"/>
      <c r="I70" s="9"/>
      <c r="J70" s="9"/>
      <c r="K70" s="9"/>
      <c r="L70" s="9"/>
      <c r="M70" s="9"/>
    </row>
    <row r="71" spans="1:13" ht="30" customHeight="1" x14ac:dyDescent="0.3">
      <c r="A71" s="9"/>
      <c r="B71" s="9"/>
      <c r="C71" s="25"/>
      <c r="D71" s="28"/>
      <c r="E71" s="9"/>
      <c r="F71" s="9"/>
      <c r="G71" s="9"/>
      <c r="H71" s="9"/>
      <c r="I71" s="9"/>
      <c r="J71" s="9"/>
      <c r="K71" s="9"/>
      <c r="L71" s="9"/>
      <c r="M71" s="9"/>
    </row>
    <row r="72" spans="1:13" ht="30" customHeight="1" x14ac:dyDescent="0.3">
      <c r="A72" s="9"/>
      <c r="B72" s="9"/>
      <c r="C72" s="25"/>
      <c r="D72" s="28"/>
      <c r="E72" s="9"/>
      <c r="F72" s="9"/>
      <c r="G72" s="9"/>
      <c r="H72" s="9"/>
      <c r="I72" s="9"/>
      <c r="J72" s="9"/>
      <c r="K72" s="9"/>
      <c r="L72" s="9"/>
      <c r="M72" s="9"/>
    </row>
    <row r="73" spans="1:13" ht="30" customHeight="1" x14ac:dyDescent="0.3">
      <c r="A73" s="9"/>
      <c r="B73" s="9"/>
      <c r="C73" s="25"/>
      <c r="D73" s="28"/>
      <c r="E73" s="9"/>
      <c r="F73" s="9"/>
      <c r="G73" s="9"/>
      <c r="H73" s="9"/>
      <c r="I73" s="9"/>
      <c r="J73" s="9"/>
      <c r="K73" s="9"/>
      <c r="L73" s="9"/>
      <c r="M73" s="9"/>
    </row>
    <row r="74" spans="1:13" ht="30" customHeight="1" x14ac:dyDescent="0.3">
      <c r="A74" s="9"/>
      <c r="B74" s="9"/>
      <c r="C74" s="25"/>
      <c r="D74" s="28"/>
      <c r="E74" s="9"/>
      <c r="F74" s="9"/>
      <c r="G74" s="9"/>
      <c r="H74" s="9"/>
      <c r="I74" s="9"/>
      <c r="J74" s="9"/>
      <c r="K74" s="9"/>
      <c r="L74" s="9"/>
      <c r="M74" s="9"/>
    </row>
    <row r="75" spans="1:13" ht="30" customHeight="1" x14ac:dyDescent="0.3">
      <c r="A75" s="9"/>
      <c r="B75" s="9"/>
      <c r="C75" s="25"/>
      <c r="D75" s="28"/>
      <c r="E75" s="9"/>
      <c r="F75" s="9"/>
      <c r="G75" s="9"/>
      <c r="H75" s="9"/>
      <c r="I75" s="9"/>
      <c r="J75" s="9"/>
      <c r="K75" s="9"/>
      <c r="L75" s="9"/>
      <c r="M75" s="9"/>
    </row>
    <row r="76" spans="1:13" ht="30" customHeight="1" x14ac:dyDescent="0.3">
      <c r="A76" s="9"/>
      <c r="B76" s="9"/>
      <c r="C76" s="25"/>
      <c r="D76" s="28"/>
      <c r="E76" s="9"/>
      <c r="F76" s="9"/>
      <c r="G76" s="9"/>
      <c r="H76" s="9"/>
      <c r="I76" s="9"/>
      <c r="J76" s="9"/>
      <c r="K76" s="9"/>
      <c r="L76" s="9"/>
      <c r="M76" s="9"/>
    </row>
    <row r="77" spans="1:13" ht="30" customHeight="1" x14ac:dyDescent="0.3">
      <c r="A77" s="9"/>
      <c r="B77" s="9"/>
      <c r="C77" s="25"/>
      <c r="D77" s="28"/>
      <c r="E77" s="9"/>
      <c r="F77" s="9"/>
      <c r="G77" s="9"/>
      <c r="H77" s="9"/>
      <c r="I77" s="9"/>
      <c r="J77" s="9"/>
      <c r="K77" s="9"/>
      <c r="L77" s="9"/>
      <c r="M77" s="9"/>
    </row>
    <row r="78" spans="1:13" ht="30" customHeight="1" x14ac:dyDescent="0.3">
      <c r="A78" s="9"/>
      <c r="B78" s="9"/>
      <c r="C78" s="25"/>
      <c r="D78" s="28"/>
      <c r="E78" s="9"/>
      <c r="F78" s="9"/>
      <c r="G78" s="9"/>
      <c r="H78" s="9"/>
      <c r="I78" s="9"/>
      <c r="J78" s="9"/>
      <c r="K78" s="9"/>
      <c r="L78" s="9"/>
      <c r="M78" s="9"/>
    </row>
    <row r="79" spans="1:13" ht="30" customHeight="1" x14ac:dyDescent="0.3">
      <c r="A79" s="9"/>
      <c r="B79" s="9"/>
      <c r="C79" s="25"/>
      <c r="D79" s="28"/>
      <c r="E79" s="9"/>
      <c r="F79" s="9"/>
      <c r="G79" s="9"/>
      <c r="H79" s="9"/>
      <c r="I79" s="9"/>
      <c r="J79" s="9"/>
      <c r="K79" s="9"/>
      <c r="L79" s="9"/>
      <c r="M79" s="9"/>
    </row>
    <row r="80" spans="1:13" ht="30" customHeight="1" x14ac:dyDescent="0.3">
      <c r="A80" s="9"/>
      <c r="B80" s="9"/>
      <c r="C80" s="25"/>
      <c r="D80" s="28"/>
      <c r="E80" s="9"/>
      <c r="F80" s="9"/>
      <c r="G80" s="9"/>
      <c r="H80" s="9"/>
      <c r="I80" s="9"/>
      <c r="J80" s="9"/>
      <c r="K80" s="9"/>
      <c r="L80" s="9"/>
      <c r="M80" s="9"/>
    </row>
    <row r="81" spans="1:48" ht="30" customHeight="1" x14ac:dyDescent="0.3">
      <c r="A81" s="9"/>
      <c r="B81" s="9"/>
      <c r="C81" s="25"/>
      <c r="D81" s="28"/>
      <c r="E81" s="9"/>
      <c r="F81" s="9"/>
      <c r="G81" s="9"/>
      <c r="H81" s="9"/>
      <c r="I81" s="9"/>
      <c r="J81" s="9"/>
      <c r="K81" s="9"/>
      <c r="L81" s="9"/>
      <c r="M81" s="9"/>
    </row>
    <row r="82" spans="1:48" ht="30" customHeight="1" x14ac:dyDescent="0.3">
      <c r="A82" s="9"/>
      <c r="B82" s="9"/>
      <c r="C82" s="25"/>
      <c r="D82" s="28"/>
      <c r="E82" s="9"/>
      <c r="F82" s="9"/>
      <c r="G82" s="9"/>
      <c r="H82" s="9"/>
      <c r="I82" s="9"/>
      <c r="J82" s="9"/>
      <c r="K82" s="9"/>
      <c r="L82" s="9"/>
      <c r="M82" s="9"/>
    </row>
    <row r="83" spans="1:48" ht="30" customHeight="1" x14ac:dyDescent="0.3">
      <c r="A83" s="9"/>
      <c r="B83" s="9"/>
      <c r="C83" s="25"/>
      <c r="D83" s="28"/>
      <c r="E83" s="9"/>
      <c r="F83" s="9"/>
      <c r="G83" s="9"/>
      <c r="H83" s="9"/>
      <c r="I83" s="9"/>
      <c r="J83" s="9"/>
      <c r="K83" s="9"/>
      <c r="L83" s="9"/>
      <c r="M83" s="9"/>
    </row>
    <row r="84" spans="1:48" ht="30" customHeight="1" x14ac:dyDescent="0.3">
      <c r="A84" s="8" t="s">
        <v>73</v>
      </c>
      <c r="B84" s="9"/>
      <c r="C84" s="25"/>
      <c r="D84" s="28"/>
      <c r="E84" s="9"/>
      <c r="F84" s="11" t="e">
        <f>SUM(F59:F83)</f>
        <v>#REF!</v>
      </c>
      <c r="G84" s="9"/>
      <c r="H84" s="11" t="e">
        <f>SUM(H59:H83)</f>
        <v>#REF!</v>
      </c>
      <c r="I84" s="9"/>
      <c r="J84" s="11" t="e">
        <f>SUM(J59:J83)</f>
        <v>#REF!</v>
      </c>
      <c r="K84" s="9"/>
      <c r="L84" s="11" t="e">
        <f>SUM(L59:L83)</f>
        <v>#REF!</v>
      </c>
      <c r="M84" s="9"/>
      <c r="N84" t="s">
        <v>74</v>
      </c>
    </row>
    <row r="85" spans="1:48" ht="30" customHeight="1" x14ac:dyDescent="0.3">
      <c r="A85" s="8" t="s">
        <v>137</v>
      </c>
      <c r="B85" s="9"/>
      <c r="C85" s="25"/>
      <c r="D85" s="28"/>
      <c r="E85" s="9"/>
      <c r="F85" s="9"/>
      <c r="G85" s="9"/>
      <c r="H85" s="9"/>
      <c r="I85" s="9"/>
      <c r="J85" s="9"/>
      <c r="K85" s="9"/>
      <c r="L85" s="9"/>
      <c r="M85" s="9"/>
      <c r="N85" s="3"/>
      <c r="O85" s="3"/>
      <c r="P85" s="3"/>
      <c r="Q85" s="2" t="s">
        <v>138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ht="30" customHeight="1" x14ac:dyDescent="0.3">
      <c r="A86" s="8" t="s">
        <v>139</v>
      </c>
      <c r="B86" s="8" t="s">
        <v>140</v>
      </c>
      <c r="C86" s="26" t="s">
        <v>141</v>
      </c>
      <c r="D86" s="28">
        <v>78.557000000000002</v>
      </c>
      <c r="E86" s="11" t="e">
        <f>TRUNC(#REF!,0)</f>
        <v>#REF!</v>
      </c>
      <c r="F86" s="11" t="e">
        <f>TRUNC(E86*D86, 0)</f>
        <v>#REF!</v>
      </c>
      <c r="G86" s="11" t="e">
        <f>TRUNC(#REF!,0)</f>
        <v>#REF!</v>
      </c>
      <c r="H86" s="11" t="e">
        <f>TRUNC(G86*D86, 0)</f>
        <v>#REF!</v>
      </c>
      <c r="I86" s="11" t="e">
        <f>TRUNC(#REF!,0)</f>
        <v>#REF!</v>
      </c>
      <c r="J86" s="11" t="e">
        <f>TRUNC(I86*D86, 0)</f>
        <v>#REF!</v>
      </c>
      <c r="K86" s="11" t="e">
        <f t="shared" ref="K86:L89" si="5">TRUNC(E86+G86+I86, 0)</f>
        <v>#REF!</v>
      </c>
      <c r="L86" s="11" t="e">
        <f t="shared" si="5"/>
        <v>#REF!</v>
      </c>
      <c r="M86" s="8" t="s">
        <v>52</v>
      </c>
      <c r="N86" s="2" t="s">
        <v>142</v>
      </c>
      <c r="O86" s="2" t="s">
        <v>52</v>
      </c>
      <c r="P86" s="2" t="s">
        <v>52</v>
      </c>
      <c r="Q86" s="2" t="s">
        <v>138</v>
      </c>
      <c r="R86" s="2" t="s">
        <v>63</v>
      </c>
      <c r="S86" s="2" t="s">
        <v>63</v>
      </c>
      <c r="T86" s="2" t="s">
        <v>62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143</v>
      </c>
      <c r="AV86" s="3">
        <v>53</v>
      </c>
    </row>
    <row r="87" spans="1:48" ht="30" customHeight="1" x14ac:dyDescent="0.3">
      <c r="A87" s="8" t="s">
        <v>144</v>
      </c>
      <c r="B87" s="8" t="s">
        <v>145</v>
      </c>
      <c r="C87" s="26" t="s">
        <v>107</v>
      </c>
      <c r="D87" s="28">
        <v>9.4260000000000002</v>
      </c>
      <c r="E87" s="11" t="e">
        <f>TRUNC(#REF!,0)</f>
        <v>#REF!</v>
      </c>
      <c r="F87" s="11" t="e">
        <f>TRUNC(E87*D87, 0)</f>
        <v>#REF!</v>
      </c>
      <c r="G87" s="11" t="e">
        <f>TRUNC(#REF!,0)</f>
        <v>#REF!</v>
      </c>
      <c r="H87" s="11" t="e">
        <f>TRUNC(G87*D87, 0)</f>
        <v>#REF!</v>
      </c>
      <c r="I87" s="11" t="e">
        <f>TRUNC(#REF!,0)</f>
        <v>#REF!</v>
      </c>
      <c r="J87" s="11" t="e">
        <f>TRUNC(I87*D87, 0)</f>
        <v>#REF!</v>
      </c>
      <c r="K87" s="11" t="e">
        <f t="shared" si="5"/>
        <v>#REF!</v>
      </c>
      <c r="L87" s="11" t="e">
        <f t="shared" si="5"/>
        <v>#REF!</v>
      </c>
      <c r="M87" s="8" t="s">
        <v>146</v>
      </c>
      <c r="N87" s="2" t="s">
        <v>147</v>
      </c>
      <c r="O87" s="2" t="s">
        <v>52</v>
      </c>
      <c r="P87" s="2" t="s">
        <v>52</v>
      </c>
      <c r="Q87" s="2" t="s">
        <v>138</v>
      </c>
      <c r="R87" s="2" t="s">
        <v>62</v>
      </c>
      <c r="S87" s="2" t="s">
        <v>63</v>
      </c>
      <c r="T87" s="2" t="s">
        <v>63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148</v>
      </c>
      <c r="AV87" s="3">
        <v>51</v>
      </c>
    </row>
    <row r="88" spans="1:48" ht="30" customHeight="1" x14ac:dyDescent="0.3">
      <c r="A88" s="8" t="s">
        <v>144</v>
      </c>
      <c r="B88" s="8" t="s">
        <v>149</v>
      </c>
      <c r="C88" s="26" t="s">
        <v>107</v>
      </c>
      <c r="D88" s="28">
        <v>14.454000000000001</v>
      </c>
      <c r="E88" s="11" t="e">
        <f>TRUNC(#REF!,0)</f>
        <v>#REF!</v>
      </c>
      <c r="F88" s="11" t="e">
        <f>TRUNC(E88*D88, 0)</f>
        <v>#REF!</v>
      </c>
      <c r="G88" s="11" t="e">
        <f>TRUNC(#REF!,0)</f>
        <v>#REF!</v>
      </c>
      <c r="H88" s="11" t="e">
        <f>TRUNC(G88*D88, 0)</f>
        <v>#REF!</v>
      </c>
      <c r="I88" s="11" t="e">
        <f>TRUNC(#REF!,0)</f>
        <v>#REF!</v>
      </c>
      <c r="J88" s="11" t="e">
        <f>TRUNC(I88*D88, 0)</f>
        <v>#REF!</v>
      </c>
      <c r="K88" s="11" t="e">
        <f t="shared" si="5"/>
        <v>#REF!</v>
      </c>
      <c r="L88" s="11" t="e">
        <f t="shared" si="5"/>
        <v>#REF!</v>
      </c>
      <c r="M88" s="8" t="s">
        <v>150</v>
      </c>
      <c r="N88" s="2" t="s">
        <v>151</v>
      </c>
      <c r="O88" s="2" t="s">
        <v>52</v>
      </c>
      <c r="P88" s="2" t="s">
        <v>52</v>
      </c>
      <c r="Q88" s="2" t="s">
        <v>138</v>
      </c>
      <c r="R88" s="2" t="s">
        <v>62</v>
      </c>
      <c r="S88" s="2" t="s">
        <v>63</v>
      </c>
      <c r="T88" s="2" t="s">
        <v>63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152</v>
      </c>
      <c r="AV88" s="3">
        <v>52</v>
      </c>
    </row>
    <row r="89" spans="1:48" ht="30" customHeight="1" x14ac:dyDescent="0.3">
      <c r="A89" s="8" t="s">
        <v>153</v>
      </c>
      <c r="B89" s="8" t="s">
        <v>154</v>
      </c>
      <c r="C89" s="26" t="s">
        <v>107</v>
      </c>
      <c r="D89" s="28">
        <v>15.211</v>
      </c>
      <c r="E89" s="11" t="e">
        <f>TRUNC(#REF!,0)</f>
        <v>#REF!</v>
      </c>
      <c r="F89" s="11" t="e">
        <f>TRUNC(E89*D89, 0)</f>
        <v>#REF!</v>
      </c>
      <c r="G89" s="11" t="e">
        <f>TRUNC(#REF!,0)</f>
        <v>#REF!</v>
      </c>
      <c r="H89" s="11" t="e">
        <f>TRUNC(G89*D89, 0)</f>
        <v>#REF!</v>
      </c>
      <c r="I89" s="11" t="e">
        <f>TRUNC(#REF!,0)</f>
        <v>#REF!</v>
      </c>
      <c r="J89" s="11" t="e">
        <f>TRUNC(I89*D89, 0)</f>
        <v>#REF!</v>
      </c>
      <c r="K89" s="11" t="e">
        <f t="shared" si="5"/>
        <v>#REF!</v>
      </c>
      <c r="L89" s="11" t="e">
        <f t="shared" si="5"/>
        <v>#REF!</v>
      </c>
      <c r="M89" s="8" t="s">
        <v>155</v>
      </c>
      <c r="N89" s="2" t="s">
        <v>156</v>
      </c>
      <c r="O89" s="2" t="s">
        <v>52</v>
      </c>
      <c r="P89" s="2" t="s">
        <v>52</v>
      </c>
      <c r="Q89" s="2" t="s">
        <v>138</v>
      </c>
      <c r="R89" s="2" t="s">
        <v>62</v>
      </c>
      <c r="S89" s="2" t="s">
        <v>63</v>
      </c>
      <c r="T89" s="2" t="s">
        <v>63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52</v>
      </c>
      <c r="AS89" s="2" t="s">
        <v>52</v>
      </c>
      <c r="AT89" s="3"/>
      <c r="AU89" s="2" t="s">
        <v>157</v>
      </c>
      <c r="AV89" s="3">
        <v>19</v>
      </c>
    </row>
    <row r="90" spans="1:48" ht="30" customHeight="1" x14ac:dyDescent="0.3">
      <c r="A90" s="9"/>
      <c r="B90" s="9"/>
      <c r="C90" s="25"/>
      <c r="D90" s="28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 x14ac:dyDescent="0.3">
      <c r="A91" s="9"/>
      <c r="B91" s="9"/>
      <c r="C91" s="25"/>
      <c r="D91" s="28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 x14ac:dyDescent="0.3">
      <c r="A92" s="9"/>
      <c r="B92" s="9"/>
      <c r="C92" s="25"/>
      <c r="D92" s="28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 x14ac:dyDescent="0.3">
      <c r="A93" s="9"/>
      <c r="B93" s="9"/>
      <c r="C93" s="25"/>
      <c r="D93" s="28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 x14ac:dyDescent="0.3">
      <c r="A94" s="9"/>
      <c r="B94" s="9"/>
      <c r="C94" s="25"/>
      <c r="D94" s="28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 x14ac:dyDescent="0.3">
      <c r="A95" s="9"/>
      <c r="B95" s="9"/>
      <c r="C95" s="25"/>
      <c r="D95" s="28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 x14ac:dyDescent="0.3">
      <c r="A96" s="14"/>
      <c r="B96" s="14"/>
      <c r="C96" s="25"/>
      <c r="D96" s="28"/>
      <c r="E96" s="14"/>
      <c r="F96" s="14"/>
      <c r="G96" s="14"/>
      <c r="H96" s="14"/>
      <c r="I96" s="14"/>
      <c r="J96" s="14"/>
      <c r="K96" s="14"/>
      <c r="L96" s="14"/>
      <c r="M96" s="14"/>
    </row>
    <row r="97" spans="1:48" ht="30" customHeight="1" x14ac:dyDescent="0.3">
      <c r="A97" s="14"/>
      <c r="B97" s="14"/>
      <c r="C97" s="25"/>
      <c r="D97" s="28"/>
      <c r="E97" s="14"/>
      <c r="F97" s="14"/>
      <c r="G97" s="14"/>
      <c r="H97" s="14"/>
      <c r="I97" s="14"/>
      <c r="J97" s="14"/>
      <c r="K97" s="14"/>
      <c r="L97" s="14"/>
      <c r="M97" s="14"/>
    </row>
    <row r="98" spans="1:48" ht="30" customHeight="1" x14ac:dyDescent="0.3">
      <c r="A98" s="14"/>
      <c r="B98" s="14"/>
      <c r="C98" s="25"/>
      <c r="D98" s="28"/>
      <c r="E98" s="14"/>
      <c r="F98" s="14"/>
      <c r="G98" s="14"/>
      <c r="H98" s="14"/>
      <c r="I98" s="14"/>
      <c r="J98" s="14"/>
      <c r="K98" s="14"/>
      <c r="L98" s="14"/>
      <c r="M98" s="14"/>
    </row>
    <row r="99" spans="1:48" ht="30" customHeight="1" x14ac:dyDescent="0.3">
      <c r="A99" s="14"/>
      <c r="B99" s="14"/>
      <c r="C99" s="25"/>
      <c r="D99" s="28"/>
      <c r="E99" s="14"/>
      <c r="F99" s="14"/>
      <c r="G99" s="14"/>
      <c r="H99" s="14"/>
      <c r="I99" s="14"/>
      <c r="J99" s="14"/>
      <c r="K99" s="14"/>
      <c r="L99" s="14"/>
      <c r="M99" s="14"/>
    </row>
    <row r="100" spans="1:48" ht="30" customHeight="1" x14ac:dyDescent="0.3">
      <c r="A100" s="9"/>
      <c r="B100" s="9"/>
      <c r="C100" s="25"/>
      <c r="D100" s="28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 x14ac:dyDescent="0.3">
      <c r="A101" s="9"/>
      <c r="B101" s="9"/>
      <c r="C101" s="25"/>
      <c r="D101" s="28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 x14ac:dyDescent="0.3">
      <c r="A102" s="9"/>
      <c r="B102" s="9"/>
      <c r="C102" s="25"/>
      <c r="D102" s="28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 x14ac:dyDescent="0.3">
      <c r="A103" s="9"/>
      <c r="B103" s="9"/>
      <c r="C103" s="25"/>
      <c r="D103" s="28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 x14ac:dyDescent="0.3">
      <c r="A104" s="9"/>
      <c r="B104" s="9"/>
      <c r="C104" s="25"/>
      <c r="D104" s="28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 x14ac:dyDescent="0.3">
      <c r="A105" s="9"/>
      <c r="B105" s="9"/>
      <c r="C105" s="25"/>
      <c r="D105" s="28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 x14ac:dyDescent="0.3">
      <c r="A106" s="9"/>
      <c r="B106" s="9"/>
      <c r="C106" s="25"/>
      <c r="D106" s="28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 x14ac:dyDescent="0.3">
      <c r="A107" s="9"/>
      <c r="B107" s="9"/>
      <c r="C107" s="25"/>
      <c r="D107" s="28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 x14ac:dyDescent="0.3">
      <c r="A108" s="9"/>
      <c r="B108" s="9"/>
      <c r="C108" s="25"/>
      <c r="D108" s="28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 x14ac:dyDescent="0.3">
      <c r="A109" s="9"/>
      <c r="B109" s="9"/>
      <c r="C109" s="25"/>
      <c r="D109" s="28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 x14ac:dyDescent="0.3">
      <c r="A110" s="9"/>
      <c r="B110" s="9"/>
      <c r="C110" s="25"/>
      <c r="D110" s="28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 x14ac:dyDescent="0.3">
      <c r="A111" s="8" t="s">
        <v>73</v>
      </c>
      <c r="B111" s="9"/>
      <c r="C111" s="25"/>
      <c r="D111" s="28"/>
      <c r="E111" s="9"/>
      <c r="F111" s="11" t="e">
        <f>SUM(F86:F110)</f>
        <v>#REF!</v>
      </c>
      <c r="G111" s="9"/>
      <c r="H111" s="11" t="e">
        <f>SUM(H86:H110)</f>
        <v>#REF!</v>
      </c>
      <c r="I111" s="9"/>
      <c r="J111" s="11" t="e">
        <f>SUM(J86:J110)</f>
        <v>#REF!</v>
      </c>
      <c r="K111" s="9"/>
      <c r="L111" s="11" t="e">
        <f>SUM(L86:L110)</f>
        <v>#REF!</v>
      </c>
      <c r="M111" s="9"/>
      <c r="N111" t="s">
        <v>74</v>
      </c>
    </row>
    <row r="112" spans="1:48" ht="30" customHeight="1" x14ac:dyDescent="0.3">
      <c r="A112" s="8" t="s">
        <v>158</v>
      </c>
      <c r="B112" s="9"/>
      <c r="C112" s="25"/>
      <c r="D112" s="28"/>
      <c r="E112" s="9"/>
      <c r="F112" s="9"/>
      <c r="G112" s="9"/>
      <c r="H112" s="9"/>
      <c r="I112" s="9"/>
      <c r="J112" s="9"/>
      <c r="K112" s="9"/>
      <c r="L112" s="9"/>
      <c r="M112" s="9"/>
      <c r="N112" s="3"/>
      <c r="O112" s="3"/>
      <c r="P112" s="3"/>
      <c r="Q112" s="2" t="s">
        <v>159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ht="30" customHeight="1" x14ac:dyDescent="0.3">
      <c r="A113" s="8" t="s">
        <v>160</v>
      </c>
      <c r="B113" s="8" t="s">
        <v>161</v>
      </c>
      <c r="C113" s="26" t="s">
        <v>162</v>
      </c>
      <c r="D113" s="28">
        <v>6</v>
      </c>
      <c r="E113" s="11" t="e">
        <f>TRUNC(#REF!,0)</f>
        <v>#REF!</v>
      </c>
      <c r="F113" s="11" t="e">
        <f>TRUNC(E113*D113, 0)</f>
        <v>#REF!</v>
      </c>
      <c r="G113" s="11" t="e">
        <f>TRUNC(#REF!,0)</f>
        <v>#REF!</v>
      </c>
      <c r="H113" s="11" t="e">
        <f>TRUNC(G113*D113, 0)</f>
        <v>#REF!</v>
      </c>
      <c r="I113" s="11" t="e">
        <f>TRUNC(#REF!,0)</f>
        <v>#REF!</v>
      </c>
      <c r="J113" s="11" t="e">
        <f>TRUNC(I113*D113, 0)</f>
        <v>#REF!</v>
      </c>
      <c r="K113" s="11" t="e">
        <f>TRUNC(E113+G113+I113, 0)</f>
        <v>#REF!</v>
      </c>
      <c r="L113" s="11" t="e">
        <f>TRUNC(F113+H113+J113, 0)</f>
        <v>#REF!</v>
      </c>
      <c r="M113" s="8" t="s">
        <v>163</v>
      </c>
      <c r="N113" s="2" t="s">
        <v>164</v>
      </c>
      <c r="O113" s="2" t="s">
        <v>52</v>
      </c>
      <c r="P113" s="2" t="s">
        <v>52</v>
      </c>
      <c r="Q113" s="2" t="s">
        <v>159</v>
      </c>
      <c r="R113" s="2" t="s">
        <v>62</v>
      </c>
      <c r="S113" s="2" t="s">
        <v>63</v>
      </c>
      <c r="T113" s="2" t="s">
        <v>63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2" t="s">
        <v>52</v>
      </c>
      <c r="AS113" s="2" t="s">
        <v>52</v>
      </c>
      <c r="AT113" s="3"/>
      <c r="AU113" s="2" t="s">
        <v>165</v>
      </c>
      <c r="AV113" s="3">
        <v>21</v>
      </c>
    </row>
    <row r="114" spans="1:48" ht="30" customHeight="1" x14ac:dyDescent="0.3">
      <c r="A114" s="8" t="s">
        <v>166</v>
      </c>
      <c r="B114" s="8" t="s">
        <v>167</v>
      </c>
      <c r="C114" s="26" t="s">
        <v>133</v>
      </c>
      <c r="D114" s="28">
        <v>19.536000000000001</v>
      </c>
      <c r="E114" s="11" t="e">
        <f>TRUNC(#REF!,0)</f>
        <v>#REF!</v>
      </c>
      <c r="F114" s="11" t="e">
        <f>TRUNC(E114*D114, 0)</f>
        <v>#REF!</v>
      </c>
      <c r="G114" s="11" t="e">
        <f>TRUNC(#REF!,0)</f>
        <v>#REF!</v>
      </c>
      <c r="H114" s="11" t="e">
        <f>TRUNC(G114*D114, 0)</f>
        <v>#REF!</v>
      </c>
      <c r="I114" s="11" t="e">
        <f>TRUNC(#REF!,0)</f>
        <v>#REF!</v>
      </c>
      <c r="J114" s="11" t="e">
        <f>TRUNC(I114*D114, 0)</f>
        <v>#REF!</v>
      </c>
      <c r="K114" s="11" t="e">
        <f>TRUNC(E114+G114+I114, 0)</f>
        <v>#REF!</v>
      </c>
      <c r="L114" s="11" t="e">
        <f>TRUNC(F114+H114+J114, 0)</f>
        <v>#REF!</v>
      </c>
      <c r="M114" s="8" t="s">
        <v>168</v>
      </c>
      <c r="N114" s="2" t="s">
        <v>169</v>
      </c>
      <c r="O114" s="2" t="s">
        <v>52</v>
      </c>
      <c r="P114" s="2" t="s">
        <v>52</v>
      </c>
      <c r="Q114" s="2" t="s">
        <v>159</v>
      </c>
      <c r="R114" s="2" t="s">
        <v>62</v>
      </c>
      <c r="S114" s="2" t="s">
        <v>63</v>
      </c>
      <c r="T114" s="2" t="s">
        <v>63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2" t="s">
        <v>52</v>
      </c>
      <c r="AS114" s="2" t="s">
        <v>52</v>
      </c>
      <c r="AT114" s="3"/>
      <c r="AU114" s="2" t="s">
        <v>170</v>
      </c>
      <c r="AV114" s="3">
        <v>46</v>
      </c>
    </row>
    <row r="115" spans="1:48" ht="30" customHeight="1" x14ac:dyDescent="0.3">
      <c r="A115" s="9"/>
      <c r="B115" s="9"/>
      <c r="C115" s="25"/>
      <c r="D115" s="28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 x14ac:dyDescent="0.3">
      <c r="A116" s="9"/>
      <c r="B116" s="9"/>
      <c r="C116" s="25"/>
      <c r="D116" s="28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 x14ac:dyDescent="0.3">
      <c r="A117" s="9"/>
      <c r="B117" s="9"/>
      <c r="C117" s="25"/>
      <c r="D117" s="28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 x14ac:dyDescent="0.3">
      <c r="A118" s="9"/>
      <c r="B118" s="9"/>
      <c r="C118" s="25"/>
      <c r="D118" s="28"/>
      <c r="E118" s="9"/>
      <c r="F118" s="9"/>
      <c r="G118" s="9"/>
      <c r="H118" s="9"/>
      <c r="I118" s="9"/>
      <c r="J118" s="9"/>
      <c r="K118" s="9"/>
      <c r="L118" s="9"/>
      <c r="M118" s="9"/>
    </row>
    <row r="119" spans="1:48" ht="30" customHeight="1" x14ac:dyDescent="0.3">
      <c r="A119" s="9"/>
      <c r="B119" s="9"/>
      <c r="C119" s="25"/>
      <c r="D119" s="28"/>
      <c r="E119" s="9"/>
      <c r="F119" s="9"/>
      <c r="G119" s="9"/>
      <c r="H119" s="9"/>
      <c r="I119" s="9"/>
      <c r="J119" s="9"/>
      <c r="K119" s="9"/>
      <c r="L119" s="9"/>
      <c r="M119" s="9"/>
    </row>
    <row r="120" spans="1:48" ht="30" customHeight="1" x14ac:dyDescent="0.3">
      <c r="A120" s="9"/>
      <c r="B120" s="9"/>
      <c r="C120" s="25"/>
      <c r="D120" s="28"/>
      <c r="E120" s="9"/>
      <c r="F120" s="9"/>
      <c r="G120" s="9"/>
      <c r="H120" s="9"/>
      <c r="I120" s="9"/>
      <c r="J120" s="9"/>
      <c r="K120" s="9"/>
      <c r="L120" s="9"/>
      <c r="M120" s="9"/>
    </row>
    <row r="121" spans="1:48" ht="30" customHeight="1" x14ac:dyDescent="0.3">
      <c r="A121" s="9"/>
      <c r="B121" s="9"/>
      <c r="C121" s="25"/>
      <c r="D121" s="28"/>
      <c r="E121" s="9"/>
      <c r="F121" s="9"/>
      <c r="G121" s="9"/>
      <c r="H121" s="9"/>
      <c r="I121" s="9"/>
      <c r="J121" s="9"/>
      <c r="K121" s="9"/>
      <c r="L121" s="9"/>
      <c r="M121" s="9"/>
    </row>
    <row r="122" spans="1:48" ht="30" customHeight="1" x14ac:dyDescent="0.3">
      <c r="A122" s="9"/>
      <c r="B122" s="9"/>
      <c r="C122" s="25"/>
      <c r="D122" s="28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 x14ac:dyDescent="0.3">
      <c r="A123" s="14"/>
      <c r="B123" s="14"/>
      <c r="C123" s="25"/>
      <c r="D123" s="28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48" ht="30" customHeight="1" x14ac:dyDescent="0.3">
      <c r="A124" s="14"/>
      <c r="B124" s="14"/>
      <c r="C124" s="25"/>
      <c r="D124" s="28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48" ht="30" customHeight="1" x14ac:dyDescent="0.3">
      <c r="A125" s="14"/>
      <c r="B125" s="14"/>
      <c r="C125" s="25"/>
      <c r="D125" s="28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48" ht="30" customHeight="1" x14ac:dyDescent="0.3">
      <c r="A126" s="14"/>
      <c r="B126" s="14"/>
      <c r="C126" s="25"/>
      <c r="D126" s="28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48" ht="30" customHeight="1" x14ac:dyDescent="0.3">
      <c r="A127" s="9"/>
      <c r="B127" s="9"/>
      <c r="C127" s="25"/>
      <c r="D127" s="28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 x14ac:dyDescent="0.3">
      <c r="A128" s="9"/>
      <c r="B128" s="9"/>
      <c r="C128" s="25"/>
      <c r="D128" s="28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30" customHeight="1" x14ac:dyDescent="0.3">
      <c r="A129" s="9"/>
      <c r="B129" s="9"/>
      <c r="C129" s="25"/>
      <c r="D129" s="28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30" customHeight="1" x14ac:dyDescent="0.3">
      <c r="A130" s="9"/>
      <c r="B130" s="9"/>
      <c r="C130" s="25"/>
      <c r="D130" s="28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30" customHeight="1" x14ac:dyDescent="0.3">
      <c r="A131" s="9"/>
      <c r="B131" s="9"/>
      <c r="C131" s="25"/>
      <c r="D131" s="28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 x14ac:dyDescent="0.3">
      <c r="A132" s="9"/>
      <c r="B132" s="9"/>
      <c r="C132" s="25"/>
      <c r="D132" s="28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 x14ac:dyDescent="0.3">
      <c r="A133" s="9"/>
      <c r="B133" s="9"/>
      <c r="C133" s="25"/>
      <c r="D133" s="28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 x14ac:dyDescent="0.3">
      <c r="A134" s="9"/>
      <c r="B134" s="9"/>
      <c r="C134" s="25"/>
      <c r="D134" s="28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 x14ac:dyDescent="0.3">
      <c r="A135" s="9"/>
      <c r="B135" s="9"/>
      <c r="C135" s="25"/>
      <c r="D135" s="28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 x14ac:dyDescent="0.3">
      <c r="A136" s="9"/>
      <c r="B136" s="9"/>
      <c r="C136" s="25"/>
      <c r="D136" s="28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 x14ac:dyDescent="0.3">
      <c r="A137" s="9"/>
      <c r="B137" s="9"/>
      <c r="C137" s="25"/>
      <c r="D137" s="28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 x14ac:dyDescent="0.3">
      <c r="A138" s="8" t="s">
        <v>73</v>
      </c>
      <c r="B138" s="9"/>
      <c r="C138" s="25"/>
      <c r="D138" s="28"/>
      <c r="E138" s="9"/>
      <c r="F138" s="11" t="e">
        <f>SUM(F113:F137)</f>
        <v>#REF!</v>
      </c>
      <c r="G138" s="9"/>
      <c r="H138" s="11" t="e">
        <f>SUM(H113:H137)</f>
        <v>#REF!</v>
      </c>
      <c r="I138" s="9"/>
      <c r="J138" s="11" t="e">
        <f>SUM(J113:J137)</f>
        <v>#REF!</v>
      </c>
      <c r="K138" s="9"/>
      <c r="L138" s="11" t="e">
        <f>SUM(L113:L137)</f>
        <v>#REF!</v>
      </c>
      <c r="M138" s="9"/>
      <c r="N138" t="s">
        <v>74</v>
      </c>
    </row>
    <row r="139" spans="1:48" ht="30" customHeight="1" x14ac:dyDescent="0.3">
      <c r="A139" s="8" t="s">
        <v>171</v>
      </c>
      <c r="B139" s="9"/>
      <c r="C139" s="25"/>
      <c r="D139" s="28"/>
      <c r="E139" s="9"/>
      <c r="F139" s="9"/>
      <c r="G139" s="9"/>
      <c r="H139" s="9"/>
      <c r="I139" s="9"/>
      <c r="J139" s="9"/>
      <c r="K139" s="9"/>
      <c r="L139" s="9"/>
      <c r="M139" s="9"/>
      <c r="N139" s="3"/>
      <c r="O139" s="3"/>
      <c r="P139" s="3"/>
      <c r="Q139" s="2" t="s">
        <v>172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ht="30" customHeight="1" x14ac:dyDescent="0.3">
      <c r="A140" s="8" t="s">
        <v>173</v>
      </c>
      <c r="B140" s="8" t="s">
        <v>174</v>
      </c>
      <c r="C140" s="26" t="s">
        <v>107</v>
      </c>
      <c r="D140" s="28">
        <v>85.721000000000004</v>
      </c>
      <c r="E140" s="11" t="e">
        <f>TRUNC(#REF!,0)</f>
        <v>#REF!</v>
      </c>
      <c r="F140" s="11" t="e">
        <f t="shared" ref="F140:F146" si="6">TRUNC(E140*D140, 0)</f>
        <v>#REF!</v>
      </c>
      <c r="G140" s="11" t="e">
        <f>TRUNC(#REF!,0)</f>
        <v>#REF!</v>
      </c>
      <c r="H140" s="11" t="e">
        <f t="shared" ref="H140:H146" si="7">TRUNC(G140*D140, 0)</f>
        <v>#REF!</v>
      </c>
      <c r="I140" s="11" t="e">
        <f>TRUNC(#REF!,0)</f>
        <v>#REF!</v>
      </c>
      <c r="J140" s="11" t="e">
        <f t="shared" ref="J140:J146" si="8">TRUNC(I140*D140, 0)</f>
        <v>#REF!</v>
      </c>
      <c r="K140" s="11" t="e">
        <f t="shared" ref="K140:L146" si="9">TRUNC(E140+G140+I140, 0)</f>
        <v>#REF!</v>
      </c>
      <c r="L140" s="11" t="e">
        <f t="shared" si="9"/>
        <v>#REF!</v>
      </c>
      <c r="M140" s="8" t="s">
        <v>175</v>
      </c>
      <c r="N140" s="2" t="s">
        <v>176</v>
      </c>
      <c r="O140" s="2" t="s">
        <v>52</v>
      </c>
      <c r="P140" s="2" t="s">
        <v>52</v>
      </c>
      <c r="Q140" s="2" t="s">
        <v>172</v>
      </c>
      <c r="R140" s="2" t="s">
        <v>62</v>
      </c>
      <c r="S140" s="2" t="s">
        <v>63</v>
      </c>
      <c r="T140" s="2" t="s">
        <v>63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2" t="s">
        <v>52</v>
      </c>
      <c r="AS140" s="2" t="s">
        <v>52</v>
      </c>
      <c r="AT140" s="3"/>
      <c r="AU140" s="2" t="s">
        <v>177</v>
      </c>
      <c r="AV140" s="3">
        <v>23</v>
      </c>
    </row>
    <row r="141" spans="1:48" ht="30" customHeight="1" x14ac:dyDescent="0.3">
      <c r="A141" s="8" t="s">
        <v>178</v>
      </c>
      <c r="B141" s="8" t="s">
        <v>179</v>
      </c>
      <c r="C141" s="26" t="s">
        <v>133</v>
      </c>
      <c r="D141" s="28">
        <v>4.1260000000000003</v>
      </c>
      <c r="E141" s="11" t="e">
        <f>TRUNC(#REF!,0)</f>
        <v>#REF!</v>
      </c>
      <c r="F141" s="11" t="e">
        <f t="shared" si="6"/>
        <v>#REF!</v>
      </c>
      <c r="G141" s="11" t="e">
        <f>TRUNC(#REF!,0)</f>
        <v>#REF!</v>
      </c>
      <c r="H141" s="11" t="e">
        <f t="shared" si="7"/>
        <v>#REF!</v>
      </c>
      <c r="I141" s="11" t="e">
        <f>TRUNC(#REF!,0)</f>
        <v>#REF!</v>
      </c>
      <c r="J141" s="11" t="e">
        <f t="shared" si="8"/>
        <v>#REF!</v>
      </c>
      <c r="K141" s="11" t="e">
        <f t="shared" si="9"/>
        <v>#REF!</v>
      </c>
      <c r="L141" s="11" t="e">
        <f t="shared" si="9"/>
        <v>#REF!</v>
      </c>
      <c r="M141" s="8" t="s">
        <v>180</v>
      </c>
      <c r="N141" s="2" t="s">
        <v>181</v>
      </c>
      <c r="O141" s="2" t="s">
        <v>52</v>
      </c>
      <c r="P141" s="2" t="s">
        <v>52</v>
      </c>
      <c r="Q141" s="2" t="s">
        <v>172</v>
      </c>
      <c r="R141" s="2" t="s">
        <v>62</v>
      </c>
      <c r="S141" s="2" t="s">
        <v>63</v>
      </c>
      <c r="T141" s="2" t="s">
        <v>63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2" t="s">
        <v>52</v>
      </c>
      <c r="AS141" s="2" t="s">
        <v>52</v>
      </c>
      <c r="AT141" s="3"/>
      <c r="AU141" s="2" t="s">
        <v>182</v>
      </c>
      <c r="AV141" s="3">
        <v>24</v>
      </c>
    </row>
    <row r="142" spans="1:48" ht="30" customHeight="1" x14ac:dyDescent="0.3">
      <c r="A142" s="8" t="s">
        <v>178</v>
      </c>
      <c r="B142" s="8" t="s">
        <v>183</v>
      </c>
      <c r="C142" s="26" t="s">
        <v>133</v>
      </c>
      <c r="D142" s="28">
        <v>3.3879999999999999</v>
      </c>
      <c r="E142" s="11" t="e">
        <f>TRUNC(#REF!,0)</f>
        <v>#REF!</v>
      </c>
      <c r="F142" s="11" t="e">
        <f t="shared" si="6"/>
        <v>#REF!</v>
      </c>
      <c r="G142" s="11" t="e">
        <f>TRUNC(#REF!,0)</f>
        <v>#REF!</v>
      </c>
      <c r="H142" s="11" t="e">
        <f t="shared" si="7"/>
        <v>#REF!</v>
      </c>
      <c r="I142" s="11" t="e">
        <f>TRUNC(#REF!,0)</f>
        <v>#REF!</v>
      </c>
      <c r="J142" s="11" t="e">
        <f t="shared" si="8"/>
        <v>#REF!</v>
      </c>
      <c r="K142" s="11" t="e">
        <f t="shared" si="9"/>
        <v>#REF!</v>
      </c>
      <c r="L142" s="11" t="e">
        <f t="shared" si="9"/>
        <v>#REF!</v>
      </c>
      <c r="M142" s="8" t="s">
        <v>184</v>
      </c>
      <c r="N142" s="2" t="s">
        <v>185</v>
      </c>
      <c r="O142" s="2" t="s">
        <v>52</v>
      </c>
      <c r="P142" s="2" t="s">
        <v>52</v>
      </c>
      <c r="Q142" s="2" t="s">
        <v>172</v>
      </c>
      <c r="R142" s="2" t="s">
        <v>62</v>
      </c>
      <c r="S142" s="2" t="s">
        <v>63</v>
      </c>
      <c r="T142" s="2" t="s">
        <v>63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2" t="s">
        <v>52</v>
      </c>
      <c r="AS142" s="2" t="s">
        <v>52</v>
      </c>
      <c r="AT142" s="3"/>
      <c r="AU142" s="2" t="s">
        <v>186</v>
      </c>
      <c r="AV142" s="3">
        <v>25</v>
      </c>
    </row>
    <row r="143" spans="1:48" ht="30" customHeight="1" x14ac:dyDescent="0.3">
      <c r="A143" s="8" t="s">
        <v>187</v>
      </c>
      <c r="B143" s="8" t="s">
        <v>188</v>
      </c>
      <c r="C143" s="26" t="s">
        <v>133</v>
      </c>
      <c r="D143" s="28">
        <v>7.5140000000000002</v>
      </c>
      <c r="E143" s="11" t="e">
        <f>TRUNC(#REF!,0)</f>
        <v>#REF!</v>
      </c>
      <c r="F143" s="11" t="e">
        <f t="shared" si="6"/>
        <v>#REF!</v>
      </c>
      <c r="G143" s="11" t="e">
        <f>TRUNC(#REF!,0)</f>
        <v>#REF!</v>
      </c>
      <c r="H143" s="11" t="e">
        <f t="shared" si="7"/>
        <v>#REF!</v>
      </c>
      <c r="I143" s="11" t="e">
        <f>TRUNC(#REF!,0)</f>
        <v>#REF!</v>
      </c>
      <c r="J143" s="11" t="e">
        <f t="shared" si="8"/>
        <v>#REF!</v>
      </c>
      <c r="K143" s="11" t="e">
        <f t="shared" si="9"/>
        <v>#REF!</v>
      </c>
      <c r="L143" s="11" t="e">
        <f t="shared" si="9"/>
        <v>#REF!</v>
      </c>
      <c r="M143" s="8" t="s">
        <v>189</v>
      </c>
      <c r="N143" s="2" t="s">
        <v>190</v>
      </c>
      <c r="O143" s="2" t="s">
        <v>52</v>
      </c>
      <c r="P143" s="2" t="s">
        <v>52</v>
      </c>
      <c r="Q143" s="2" t="s">
        <v>172</v>
      </c>
      <c r="R143" s="2" t="s">
        <v>62</v>
      </c>
      <c r="S143" s="2" t="s">
        <v>63</v>
      </c>
      <c r="T143" s="2" t="s">
        <v>63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 t="s">
        <v>52</v>
      </c>
      <c r="AS143" s="2" t="s">
        <v>52</v>
      </c>
      <c r="AT143" s="3"/>
      <c r="AU143" s="2" t="s">
        <v>191</v>
      </c>
      <c r="AV143" s="3">
        <v>26</v>
      </c>
    </row>
    <row r="144" spans="1:48" ht="30" customHeight="1" x14ac:dyDescent="0.3">
      <c r="A144" s="8" t="s">
        <v>398</v>
      </c>
      <c r="B144" s="8" t="s">
        <v>192</v>
      </c>
      <c r="C144" s="26" t="s">
        <v>193</v>
      </c>
      <c r="D144" s="28">
        <v>2</v>
      </c>
      <c r="E144" s="11" t="e">
        <f>TRUNC(#REF!,0)</f>
        <v>#REF!</v>
      </c>
      <c r="F144" s="11" t="e">
        <f t="shared" si="6"/>
        <v>#REF!</v>
      </c>
      <c r="G144" s="11" t="e">
        <f>TRUNC(#REF!,0)</f>
        <v>#REF!</v>
      </c>
      <c r="H144" s="11" t="e">
        <f t="shared" si="7"/>
        <v>#REF!</v>
      </c>
      <c r="I144" s="11" t="e">
        <f>TRUNC(#REF!,0)</f>
        <v>#REF!</v>
      </c>
      <c r="J144" s="11" t="e">
        <f t="shared" si="8"/>
        <v>#REF!</v>
      </c>
      <c r="K144" s="11" t="e">
        <f t="shared" si="9"/>
        <v>#REF!</v>
      </c>
      <c r="L144" s="11" t="e">
        <f t="shared" si="9"/>
        <v>#REF!</v>
      </c>
      <c r="M144" s="8" t="s">
        <v>194</v>
      </c>
      <c r="N144" s="2" t="s">
        <v>195</v>
      </c>
      <c r="O144" s="2" t="s">
        <v>52</v>
      </c>
      <c r="P144" s="2" t="s">
        <v>52</v>
      </c>
      <c r="Q144" s="2" t="s">
        <v>172</v>
      </c>
      <c r="R144" s="2" t="s">
        <v>62</v>
      </c>
      <c r="S144" s="2" t="s">
        <v>63</v>
      </c>
      <c r="T144" s="2" t="s">
        <v>63</v>
      </c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 t="s">
        <v>52</v>
      </c>
      <c r="AS144" s="2" t="s">
        <v>52</v>
      </c>
      <c r="AT144" s="3"/>
      <c r="AU144" s="2" t="s">
        <v>196</v>
      </c>
      <c r="AV144" s="3">
        <v>27</v>
      </c>
    </row>
    <row r="145" spans="1:48" ht="30" customHeight="1" x14ac:dyDescent="0.3">
      <c r="A145" s="8" t="s">
        <v>197</v>
      </c>
      <c r="B145" s="8" t="s">
        <v>198</v>
      </c>
      <c r="C145" s="26" t="s">
        <v>193</v>
      </c>
      <c r="D145" s="28">
        <v>2</v>
      </c>
      <c r="E145" s="11" t="e">
        <f>TRUNC(#REF!,0)</f>
        <v>#REF!</v>
      </c>
      <c r="F145" s="11" t="e">
        <f t="shared" si="6"/>
        <v>#REF!</v>
      </c>
      <c r="G145" s="11" t="e">
        <f>TRUNC(#REF!,0)</f>
        <v>#REF!</v>
      </c>
      <c r="H145" s="11" t="e">
        <f t="shared" si="7"/>
        <v>#REF!</v>
      </c>
      <c r="I145" s="11" t="e">
        <f>TRUNC(#REF!,0)</f>
        <v>#REF!</v>
      </c>
      <c r="J145" s="11" t="e">
        <f t="shared" si="8"/>
        <v>#REF!</v>
      </c>
      <c r="K145" s="11" t="e">
        <f t="shared" si="9"/>
        <v>#REF!</v>
      </c>
      <c r="L145" s="11" t="e">
        <f t="shared" si="9"/>
        <v>#REF!</v>
      </c>
      <c r="M145" s="8" t="s">
        <v>199</v>
      </c>
      <c r="N145" s="2" t="s">
        <v>200</v>
      </c>
      <c r="O145" s="2" t="s">
        <v>52</v>
      </c>
      <c r="P145" s="2" t="s">
        <v>52</v>
      </c>
      <c r="Q145" s="2" t="s">
        <v>172</v>
      </c>
      <c r="R145" s="2" t="s">
        <v>62</v>
      </c>
      <c r="S145" s="2" t="s">
        <v>63</v>
      </c>
      <c r="T145" s="2" t="s">
        <v>63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2" t="s">
        <v>52</v>
      </c>
      <c r="AS145" s="2" t="s">
        <v>52</v>
      </c>
      <c r="AT145" s="3"/>
      <c r="AU145" s="2" t="s">
        <v>201</v>
      </c>
      <c r="AV145" s="3">
        <v>28</v>
      </c>
    </row>
    <row r="146" spans="1:48" ht="30" customHeight="1" x14ac:dyDescent="0.3">
      <c r="A146" s="8" t="s">
        <v>202</v>
      </c>
      <c r="B146" s="8" t="s">
        <v>203</v>
      </c>
      <c r="C146" s="26" t="s">
        <v>133</v>
      </c>
      <c r="D146" s="28">
        <v>31.422999999999998</v>
      </c>
      <c r="E146" s="11" t="e">
        <f>TRUNC(#REF!,0)</f>
        <v>#REF!</v>
      </c>
      <c r="F146" s="11" t="e">
        <f t="shared" si="6"/>
        <v>#REF!</v>
      </c>
      <c r="G146" s="11" t="e">
        <f>TRUNC(#REF!,0)</f>
        <v>#REF!</v>
      </c>
      <c r="H146" s="11" t="e">
        <f t="shared" si="7"/>
        <v>#REF!</v>
      </c>
      <c r="I146" s="11" t="e">
        <f>TRUNC(#REF!,0)</f>
        <v>#REF!</v>
      </c>
      <c r="J146" s="11" t="e">
        <f t="shared" si="8"/>
        <v>#REF!</v>
      </c>
      <c r="K146" s="11" t="e">
        <f t="shared" si="9"/>
        <v>#REF!</v>
      </c>
      <c r="L146" s="11" t="e">
        <f t="shared" si="9"/>
        <v>#REF!</v>
      </c>
      <c r="M146" s="8" t="s">
        <v>204</v>
      </c>
      <c r="N146" s="2" t="s">
        <v>205</v>
      </c>
      <c r="O146" s="2" t="s">
        <v>52</v>
      </c>
      <c r="P146" s="2" t="s">
        <v>52</v>
      </c>
      <c r="Q146" s="2" t="s">
        <v>172</v>
      </c>
      <c r="R146" s="2" t="s">
        <v>62</v>
      </c>
      <c r="S146" s="2" t="s">
        <v>63</v>
      </c>
      <c r="T146" s="2" t="s">
        <v>63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2" t="s">
        <v>52</v>
      </c>
      <c r="AS146" s="2" t="s">
        <v>52</v>
      </c>
      <c r="AT146" s="3"/>
      <c r="AU146" s="2" t="s">
        <v>206</v>
      </c>
      <c r="AV146" s="3">
        <v>29</v>
      </c>
    </row>
    <row r="147" spans="1:48" ht="30" customHeight="1" x14ac:dyDescent="0.3">
      <c r="A147" s="9"/>
      <c r="B147" s="9"/>
      <c r="C147" s="25"/>
      <c r="D147" s="28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 x14ac:dyDescent="0.3">
      <c r="A148" s="9"/>
      <c r="B148" s="9"/>
      <c r="C148" s="25"/>
      <c r="D148" s="28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 x14ac:dyDescent="0.3">
      <c r="A149" s="9"/>
      <c r="B149" s="9"/>
      <c r="C149" s="25"/>
      <c r="D149" s="28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 x14ac:dyDescent="0.3">
      <c r="A150" s="9"/>
      <c r="B150" s="9"/>
      <c r="C150" s="25"/>
      <c r="D150" s="28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 x14ac:dyDescent="0.3">
      <c r="A151" s="14"/>
      <c r="B151" s="14"/>
      <c r="C151" s="25"/>
      <c r="D151" s="28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48" ht="30" customHeight="1" x14ac:dyDescent="0.3">
      <c r="A152" s="14"/>
      <c r="B152" s="14"/>
      <c r="C152" s="25"/>
      <c r="D152" s="28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48" ht="30" customHeight="1" x14ac:dyDescent="0.3">
      <c r="A153" s="14"/>
      <c r="B153" s="14"/>
      <c r="C153" s="25"/>
      <c r="D153" s="28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48" ht="30" customHeight="1" x14ac:dyDescent="0.3">
      <c r="A154" s="14"/>
      <c r="B154" s="14"/>
      <c r="C154" s="25"/>
      <c r="D154" s="28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48" ht="30" customHeight="1" x14ac:dyDescent="0.3">
      <c r="A155" s="9"/>
      <c r="B155" s="9"/>
      <c r="C155" s="25"/>
      <c r="D155" s="28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30" customHeight="1" x14ac:dyDescent="0.3">
      <c r="A156" s="9"/>
      <c r="B156" s="9"/>
      <c r="C156" s="25"/>
      <c r="D156" s="28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30" customHeight="1" x14ac:dyDescent="0.3">
      <c r="A157" s="9"/>
      <c r="B157" s="9"/>
      <c r="C157" s="25"/>
      <c r="D157" s="28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 x14ac:dyDescent="0.3">
      <c r="A158" s="9"/>
      <c r="B158" s="9"/>
      <c r="C158" s="25"/>
      <c r="D158" s="28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 x14ac:dyDescent="0.3">
      <c r="A159" s="9"/>
      <c r="B159" s="9"/>
      <c r="C159" s="25"/>
      <c r="D159" s="28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 x14ac:dyDescent="0.3">
      <c r="A160" s="9"/>
      <c r="B160" s="9"/>
      <c r="C160" s="25"/>
      <c r="D160" s="28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 x14ac:dyDescent="0.3">
      <c r="A161" s="9"/>
      <c r="B161" s="9"/>
      <c r="C161" s="25"/>
      <c r="D161" s="28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 x14ac:dyDescent="0.3">
      <c r="A162" s="9"/>
      <c r="B162" s="9"/>
      <c r="C162" s="25"/>
      <c r="D162" s="28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 x14ac:dyDescent="0.3">
      <c r="A163" s="9"/>
      <c r="B163" s="9"/>
      <c r="C163" s="25"/>
      <c r="D163" s="28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 x14ac:dyDescent="0.3">
      <c r="A164" s="9"/>
      <c r="B164" s="9"/>
      <c r="C164" s="25"/>
      <c r="D164" s="28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30" customHeight="1" x14ac:dyDescent="0.3">
      <c r="A165" s="8" t="s">
        <v>73</v>
      </c>
      <c r="B165" s="9"/>
      <c r="C165" s="25"/>
      <c r="D165" s="28"/>
      <c r="E165" s="9"/>
      <c r="F165" s="11" t="e">
        <f>SUM(F140:F164)</f>
        <v>#REF!</v>
      </c>
      <c r="G165" s="9"/>
      <c r="H165" s="11" t="e">
        <f>SUM(H140:H164)</f>
        <v>#REF!</v>
      </c>
      <c r="I165" s="9"/>
      <c r="J165" s="11" t="e">
        <f>SUM(J140:J164)</f>
        <v>#REF!</v>
      </c>
      <c r="K165" s="9"/>
      <c r="L165" s="11" t="e">
        <f>SUM(L140:L164)</f>
        <v>#REF!</v>
      </c>
      <c r="M165" s="9"/>
      <c r="N165" t="s">
        <v>74</v>
      </c>
    </row>
    <row r="166" spans="1:48" ht="30" customHeight="1" x14ac:dyDescent="0.3">
      <c r="A166" s="8" t="s">
        <v>207</v>
      </c>
      <c r="B166" s="9"/>
      <c r="C166" s="25"/>
      <c r="D166" s="28"/>
      <c r="E166" s="9"/>
      <c r="F166" s="9"/>
      <c r="G166" s="9"/>
      <c r="H166" s="9"/>
      <c r="I166" s="9"/>
      <c r="J166" s="9"/>
      <c r="K166" s="9"/>
      <c r="L166" s="9"/>
      <c r="M166" s="9"/>
      <c r="N166" s="3"/>
      <c r="O166" s="3"/>
      <c r="P166" s="3"/>
      <c r="Q166" s="2" t="s">
        <v>208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s="49" customFormat="1" ht="30" customHeight="1" x14ac:dyDescent="0.3">
      <c r="A167" s="43" t="s">
        <v>209</v>
      </c>
      <c r="B167" s="43" t="s">
        <v>397</v>
      </c>
      <c r="C167" s="44" t="s">
        <v>107</v>
      </c>
      <c r="D167" s="45">
        <f>41.475+67.525</f>
        <v>109</v>
      </c>
      <c r="E167" s="46" t="e">
        <f>TRUNC(#REF!,0)</f>
        <v>#REF!</v>
      </c>
      <c r="F167" s="46" t="e">
        <f>TRUNC(E167*D167, 0)</f>
        <v>#REF!</v>
      </c>
      <c r="G167" s="46" t="e">
        <f>TRUNC(#REF!,0)</f>
        <v>#REF!</v>
      </c>
      <c r="H167" s="46" t="e">
        <f>TRUNC(G167*D167, 0)</f>
        <v>#REF!</v>
      </c>
      <c r="I167" s="46" t="e">
        <f>TRUNC(#REF!,0)</f>
        <v>#REF!</v>
      </c>
      <c r="J167" s="46" t="e">
        <f>TRUNC(I167*D167, 0)</f>
        <v>#REF!</v>
      </c>
      <c r="K167" s="46" t="e">
        <f>TRUNC(E167+G167+I167, 0)</f>
        <v>#REF!</v>
      </c>
      <c r="L167" s="46" t="e">
        <f>TRUNC(F167+H167+J167, 0)</f>
        <v>#REF!</v>
      </c>
      <c r="M167" s="43" t="s">
        <v>210</v>
      </c>
      <c r="N167" s="47" t="s">
        <v>211</v>
      </c>
      <c r="O167" s="47" t="s">
        <v>52</v>
      </c>
      <c r="P167" s="47" t="s">
        <v>52</v>
      </c>
      <c r="Q167" s="47" t="s">
        <v>208</v>
      </c>
      <c r="R167" s="47" t="s">
        <v>62</v>
      </c>
      <c r="S167" s="47" t="s">
        <v>63</v>
      </c>
      <c r="T167" s="47" t="s">
        <v>63</v>
      </c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7" t="s">
        <v>52</v>
      </c>
      <c r="AS167" s="47" t="s">
        <v>52</v>
      </c>
      <c r="AT167" s="48"/>
      <c r="AU167" s="47" t="s">
        <v>212</v>
      </c>
      <c r="AV167" s="48">
        <v>31</v>
      </c>
    </row>
    <row r="168" spans="1:48" ht="30" customHeight="1" x14ac:dyDescent="0.3">
      <c r="A168" s="8" t="s">
        <v>213</v>
      </c>
      <c r="B168" s="8" t="s">
        <v>214</v>
      </c>
      <c r="C168" s="26" t="s">
        <v>107</v>
      </c>
      <c r="D168" s="28">
        <v>36.5</v>
      </c>
      <c r="E168" s="11" t="e">
        <f>TRUNC(#REF!,0)</f>
        <v>#REF!</v>
      </c>
      <c r="F168" s="11" t="e">
        <f>TRUNC(E168*D168, 0)</f>
        <v>#REF!</v>
      </c>
      <c r="G168" s="11" t="e">
        <f>TRUNC(#REF!,0)</f>
        <v>#REF!</v>
      </c>
      <c r="H168" s="11" t="e">
        <f>TRUNC(G168*D168, 0)</f>
        <v>#REF!</v>
      </c>
      <c r="I168" s="11" t="e">
        <f>TRUNC(#REF!,0)</f>
        <v>#REF!</v>
      </c>
      <c r="J168" s="11" t="e">
        <f>TRUNC(I168*D168, 0)</f>
        <v>#REF!</v>
      </c>
      <c r="K168" s="11" t="e">
        <f>TRUNC(E168+G168+I168, 0)</f>
        <v>#REF!</v>
      </c>
      <c r="L168" s="11" t="e">
        <f>TRUNC(F168+H168+J168, 0)</f>
        <v>#REF!</v>
      </c>
      <c r="M168" s="8" t="s">
        <v>215</v>
      </c>
      <c r="N168" s="2" t="s">
        <v>216</v>
      </c>
      <c r="O168" s="2" t="s">
        <v>52</v>
      </c>
      <c r="P168" s="2" t="s">
        <v>52</v>
      </c>
      <c r="Q168" s="2" t="s">
        <v>208</v>
      </c>
      <c r="R168" s="2" t="s">
        <v>62</v>
      </c>
      <c r="S168" s="2" t="s">
        <v>63</v>
      </c>
      <c r="T168" s="2" t="s">
        <v>63</v>
      </c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2" t="s">
        <v>52</v>
      </c>
      <c r="AS168" s="2" t="s">
        <v>52</v>
      </c>
      <c r="AT168" s="3"/>
      <c r="AU168" s="2" t="s">
        <v>217</v>
      </c>
      <c r="AV168" s="3">
        <v>32</v>
      </c>
    </row>
    <row r="169" spans="1:48" ht="30" customHeight="1" x14ac:dyDescent="0.3">
      <c r="A169" s="9"/>
      <c r="B169" s="9"/>
      <c r="C169" s="25"/>
      <c r="D169" s="28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 x14ac:dyDescent="0.3">
      <c r="A170" s="9"/>
      <c r="B170" s="9"/>
      <c r="C170" s="25"/>
      <c r="D170" s="28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 x14ac:dyDescent="0.3">
      <c r="A171" s="9"/>
      <c r="B171" s="9"/>
      <c r="C171" s="25"/>
      <c r="D171" s="28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30" customHeight="1" x14ac:dyDescent="0.3">
      <c r="A172" s="9"/>
      <c r="B172" s="9"/>
      <c r="C172" s="25"/>
      <c r="D172" s="28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30" customHeight="1" x14ac:dyDescent="0.3">
      <c r="A173" s="9"/>
      <c r="B173" s="9"/>
      <c r="C173" s="25"/>
      <c r="D173" s="28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30" customHeight="1" x14ac:dyDescent="0.3">
      <c r="A174" s="9"/>
      <c r="B174" s="9"/>
      <c r="C174" s="25"/>
      <c r="D174" s="28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30" customHeight="1" x14ac:dyDescent="0.3">
      <c r="A175" s="14"/>
      <c r="B175" s="14"/>
      <c r="C175" s="25"/>
      <c r="D175" s="28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48" ht="30" customHeight="1" x14ac:dyDescent="0.3">
      <c r="A176" s="14"/>
      <c r="B176" s="14"/>
      <c r="C176" s="25"/>
      <c r="D176" s="28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4" ht="30" customHeight="1" x14ac:dyDescent="0.3">
      <c r="A177" s="14"/>
      <c r="B177" s="14"/>
      <c r="C177" s="25"/>
      <c r="D177" s="28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4" ht="30" customHeight="1" x14ac:dyDescent="0.3">
      <c r="A178" s="14"/>
      <c r="B178" s="14"/>
      <c r="C178" s="25"/>
      <c r="D178" s="28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4" ht="30" customHeight="1" x14ac:dyDescent="0.3">
      <c r="A179" s="9"/>
      <c r="B179" s="9"/>
      <c r="C179" s="25"/>
      <c r="D179" s="28"/>
      <c r="E179" s="9"/>
      <c r="F179" s="9"/>
      <c r="G179" s="9"/>
      <c r="H179" s="9"/>
      <c r="I179" s="9"/>
      <c r="J179" s="9"/>
      <c r="K179" s="9"/>
      <c r="L179" s="9"/>
      <c r="M179" s="9"/>
    </row>
    <row r="180" spans="1:14" ht="30" customHeight="1" x14ac:dyDescent="0.3">
      <c r="A180" s="9"/>
      <c r="B180" s="9"/>
      <c r="C180" s="25"/>
      <c r="D180" s="28"/>
      <c r="E180" s="9"/>
      <c r="F180" s="9"/>
      <c r="G180" s="9"/>
      <c r="H180" s="9"/>
      <c r="I180" s="9"/>
      <c r="J180" s="9"/>
      <c r="K180" s="9"/>
      <c r="L180" s="9"/>
      <c r="M180" s="9"/>
    </row>
    <row r="181" spans="1:14" ht="30" customHeight="1" x14ac:dyDescent="0.3">
      <c r="A181" s="9"/>
      <c r="B181" s="9"/>
      <c r="C181" s="25"/>
      <c r="D181" s="28"/>
      <c r="E181" s="9"/>
      <c r="F181" s="9"/>
      <c r="G181" s="9"/>
      <c r="H181" s="9"/>
      <c r="I181" s="9"/>
      <c r="J181" s="9"/>
      <c r="K181" s="9"/>
      <c r="L181" s="9"/>
      <c r="M181" s="9"/>
    </row>
    <row r="182" spans="1:14" ht="30" customHeight="1" x14ac:dyDescent="0.3">
      <c r="A182" s="9"/>
      <c r="B182" s="9"/>
      <c r="C182" s="25"/>
      <c r="D182" s="28"/>
      <c r="E182" s="9"/>
      <c r="F182" s="9"/>
      <c r="G182" s="9"/>
      <c r="H182" s="9"/>
      <c r="I182" s="9"/>
      <c r="J182" s="9"/>
      <c r="K182" s="9"/>
      <c r="L182" s="9"/>
      <c r="M182" s="9"/>
    </row>
    <row r="183" spans="1:14" ht="30" customHeight="1" x14ac:dyDescent="0.3">
      <c r="A183" s="9"/>
      <c r="B183" s="9"/>
      <c r="C183" s="25"/>
      <c r="D183" s="28"/>
      <c r="E183" s="9"/>
      <c r="F183" s="9"/>
      <c r="G183" s="9"/>
      <c r="H183" s="9"/>
      <c r="I183" s="9"/>
      <c r="J183" s="9"/>
      <c r="K183" s="9"/>
      <c r="L183" s="9"/>
      <c r="M183" s="9"/>
    </row>
    <row r="184" spans="1:14" ht="30" customHeight="1" x14ac:dyDescent="0.3">
      <c r="A184" s="9"/>
      <c r="B184" s="9"/>
      <c r="C184" s="25"/>
      <c r="D184" s="28"/>
      <c r="E184" s="9"/>
      <c r="F184" s="9"/>
      <c r="G184" s="9"/>
      <c r="H184" s="9"/>
      <c r="I184" s="9"/>
      <c r="J184" s="9"/>
      <c r="K184" s="9"/>
      <c r="L184" s="9"/>
      <c r="M184" s="9"/>
    </row>
    <row r="185" spans="1:14" ht="30" customHeight="1" x14ac:dyDescent="0.3">
      <c r="A185" s="9"/>
      <c r="B185" s="9"/>
      <c r="C185" s="25"/>
      <c r="D185" s="28"/>
      <c r="E185" s="9"/>
      <c r="F185" s="9"/>
      <c r="G185" s="9"/>
      <c r="H185" s="9"/>
      <c r="I185" s="9"/>
      <c r="J185" s="9"/>
      <c r="K185" s="9"/>
      <c r="L185" s="9"/>
      <c r="M185" s="9"/>
    </row>
    <row r="186" spans="1:14" ht="30" customHeight="1" x14ac:dyDescent="0.3">
      <c r="A186" s="9"/>
      <c r="B186" s="9"/>
      <c r="C186" s="25"/>
      <c r="D186" s="28"/>
      <c r="E186" s="9"/>
      <c r="F186" s="9"/>
      <c r="G186" s="9"/>
      <c r="H186" s="9"/>
      <c r="I186" s="9"/>
      <c r="J186" s="9"/>
      <c r="K186" s="9"/>
      <c r="L186" s="9"/>
      <c r="M186" s="9"/>
    </row>
    <row r="187" spans="1:14" ht="30" customHeight="1" x14ac:dyDescent="0.3">
      <c r="A187" s="9"/>
      <c r="B187" s="9"/>
      <c r="C187" s="25"/>
      <c r="D187" s="28"/>
      <c r="E187" s="9"/>
      <c r="F187" s="9"/>
      <c r="G187" s="9"/>
      <c r="H187" s="9"/>
      <c r="I187" s="9"/>
      <c r="J187" s="9"/>
      <c r="K187" s="9"/>
      <c r="L187" s="9"/>
      <c r="M187" s="9"/>
    </row>
    <row r="188" spans="1:14" ht="30" customHeight="1" x14ac:dyDescent="0.3">
      <c r="A188" s="9"/>
      <c r="B188" s="9"/>
      <c r="C188" s="25"/>
      <c r="D188" s="28"/>
      <c r="E188" s="9"/>
      <c r="F188" s="9"/>
      <c r="G188" s="9"/>
      <c r="H188" s="9"/>
      <c r="I188" s="9"/>
      <c r="J188" s="9"/>
      <c r="K188" s="9"/>
      <c r="L188" s="9"/>
      <c r="M188" s="9"/>
    </row>
    <row r="189" spans="1:14" ht="30" customHeight="1" x14ac:dyDescent="0.3">
      <c r="A189" s="9"/>
      <c r="B189" s="9"/>
      <c r="C189" s="25"/>
      <c r="D189" s="28"/>
      <c r="E189" s="9"/>
      <c r="F189" s="9"/>
      <c r="G189" s="9"/>
      <c r="H189" s="9"/>
      <c r="I189" s="9"/>
      <c r="J189" s="9"/>
      <c r="K189" s="9"/>
      <c r="L189" s="9"/>
      <c r="M189" s="9"/>
    </row>
    <row r="190" spans="1:14" ht="30" customHeight="1" x14ac:dyDescent="0.3">
      <c r="A190" s="9"/>
      <c r="B190" s="9"/>
      <c r="C190" s="25"/>
      <c r="D190" s="28"/>
      <c r="E190" s="9"/>
      <c r="F190" s="9"/>
      <c r="G190" s="9"/>
      <c r="H190" s="9"/>
      <c r="I190" s="9"/>
      <c r="J190" s="9"/>
      <c r="K190" s="9"/>
      <c r="L190" s="9"/>
      <c r="M190" s="9"/>
    </row>
    <row r="191" spans="1:14" ht="30" customHeight="1" x14ac:dyDescent="0.3">
      <c r="A191" s="9"/>
      <c r="B191" s="9"/>
      <c r="C191" s="25"/>
      <c r="D191" s="28"/>
      <c r="E191" s="9"/>
      <c r="F191" s="9"/>
      <c r="G191" s="9"/>
      <c r="H191" s="9"/>
      <c r="I191" s="9"/>
      <c r="J191" s="9"/>
      <c r="K191" s="9"/>
      <c r="L191" s="9"/>
      <c r="M191" s="9"/>
    </row>
    <row r="192" spans="1:14" ht="30" customHeight="1" x14ac:dyDescent="0.3">
      <c r="A192" s="8" t="s">
        <v>73</v>
      </c>
      <c r="B192" s="9"/>
      <c r="C192" s="25"/>
      <c r="D192" s="28"/>
      <c r="E192" s="9"/>
      <c r="F192" s="11" t="e">
        <f>SUM(F167:F191)</f>
        <v>#REF!</v>
      </c>
      <c r="G192" s="9"/>
      <c r="H192" s="11" t="e">
        <f>SUM(H167:H191)</f>
        <v>#REF!</v>
      </c>
      <c r="I192" s="9"/>
      <c r="J192" s="11" t="e">
        <f>SUM(J167:J191)</f>
        <v>#REF!</v>
      </c>
      <c r="K192" s="9"/>
      <c r="L192" s="11" t="e">
        <f>SUM(L167:L191)</f>
        <v>#REF!</v>
      </c>
      <c r="M192" s="9"/>
      <c r="N192" t="s">
        <v>74</v>
      </c>
    </row>
    <row r="193" spans="1:48" ht="30" customHeight="1" x14ac:dyDescent="0.3">
      <c r="A193" s="8" t="s">
        <v>218</v>
      </c>
      <c r="B193" s="9"/>
      <c r="C193" s="25"/>
      <c r="D193" s="28"/>
      <c r="E193" s="9"/>
      <c r="F193" s="9"/>
      <c r="G193" s="9"/>
      <c r="H193" s="9"/>
      <c r="I193" s="9"/>
      <c r="J193" s="9"/>
      <c r="K193" s="9"/>
      <c r="L193" s="9"/>
      <c r="M193" s="9"/>
      <c r="N193" s="3"/>
      <c r="O193" s="3"/>
      <c r="P193" s="3"/>
      <c r="Q193" s="2" t="s">
        <v>219</v>
      </c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30" customHeight="1" x14ac:dyDescent="0.3">
      <c r="A194" s="8" t="s">
        <v>220</v>
      </c>
      <c r="B194" s="8" t="s">
        <v>221</v>
      </c>
      <c r="C194" s="26" t="s">
        <v>162</v>
      </c>
      <c r="D194" s="28">
        <v>6</v>
      </c>
      <c r="E194" s="11" t="e">
        <f>TRUNC(#REF!,0)</f>
        <v>#REF!</v>
      </c>
      <c r="F194" s="11" t="e">
        <f>TRUNC(E194*D194, 0)</f>
        <v>#REF!</v>
      </c>
      <c r="G194" s="11" t="e">
        <f>TRUNC(#REF!,0)</f>
        <v>#REF!</v>
      </c>
      <c r="H194" s="11" t="e">
        <f>TRUNC(G194*D194, 0)</f>
        <v>#REF!</v>
      </c>
      <c r="I194" s="11" t="e">
        <f>TRUNC(#REF!,0)</f>
        <v>#REF!</v>
      </c>
      <c r="J194" s="11" t="e">
        <f>TRUNC(I194*D194, 0)</f>
        <v>#REF!</v>
      </c>
      <c r="K194" s="11" t="e">
        <f>TRUNC(E194+G194+I194, 0)</f>
        <v>#REF!</v>
      </c>
      <c r="L194" s="11" t="e">
        <f>TRUNC(F194+H194+J194, 0)</f>
        <v>#REF!</v>
      </c>
      <c r="M194" s="8" t="s">
        <v>222</v>
      </c>
      <c r="N194" s="2" t="s">
        <v>223</v>
      </c>
      <c r="O194" s="2" t="s">
        <v>52</v>
      </c>
      <c r="P194" s="2" t="s">
        <v>52</v>
      </c>
      <c r="Q194" s="2" t="s">
        <v>219</v>
      </c>
      <c r="R194" s="2" t="s">
        <v>62</v>
      </c>
      <c r="S194" s="2" t="s">
        <v>63</v>
      </c>
      <c r="T194" s="2" t="s">
        <v>63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 t="s">
        <v>52</v>
      </c>
      <c r="AS194" s="2" t="s">
        <v>52</v>
      </c>
      <c r="AT194" s="3"/>
      <c r="AU194" s="2" t="s">
        <v>224</v>
      </c>
      <c r="AV194" s="3">
        <v>44</v>
      </c>
    </row>
    <row r="195" spans="1:48" ht="30" customHeight="1" x14ac:dyDescent="0.3">
      <c r="A195" s="8" t="s">
        <v>225</v>
      </c>
      <c r="B195" s="8" t="s">
        <v>226</v>
      </c>
      <c r="C195" s="26" t="s">
        <v>133</v>
      </c>
      <c r="D195" s="28">
        <v>45.65</v>
      </c>
      <c r="E195" s="11" t="e">
        <f>TRUNC(#REF!,0)</f>
        <v>#REF!</v>
      </c>
      <c r="F195" s="11" t="e">
        <f>TRUNC(E195*D195, 0)</f>
        <v>#REF!</v>
      </c>
      <c r="G195" s="11" t="e">
        <f>TRUNC(#REF!,0)</f>
        <v>#REF!</v>
      </c>
      <c r="H195" s="11" t="e">
        <f>TRUNC(G195*D195, 0)</f>
        <v>#REF!</v>
      </c>
      <c r="I195" s="11" t="e">
        <f>TRUNC(#REF!,0)</f>
        <v>#REF!</v>
      </c>
      <c r="J195" s="11" t="e">
        <f>TRUNC(I195*D195, 0)</f>
        <v>#REF!</v>
      </c>
      <c r="K195" s="11" t="e">
        <f>TRUNC(E195+G195+I195, 0)</f>
        <v>#REF!</v>
      </c>
      <c r="L195" s="11" t="e">
        <f>TRUNC(F195+H195+J195, 0)</f>
        <v>#REF!</v>
      </c>
      <c r="M195" s="8" t="s">
        <v>227</v>
      </c>
      <c r="N195" s="2" t="s">
        <v>228</v>
      </c>
      <c r="O195" s="2" t="s">
        <v>52</v>
      </c>
      <c r="P195" s="2" t="s">
        <v>52</v>
      </c>
      <c r="Q195" s="2" t="s">
        <v>219</v>
      </c>
      <c r="R195" s="2" t="s">
        <v>62</v>
      </c>
      <c r="S195" s="2" t="s">
        <v>63</v>
      </c>
      <c r="T195" s="2" t="s">
        <v>63</v>
      </c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2" t="s">
        <v>52</v>
      </c>
      <c r="AS195" s="2" t="s">
        <v>52</v>
      </c>
      <c r="AT195" s="3"/>
      <c r="AU195" s="2" t="s">
        <v>229</v>
      </c>
      <c r="AV195" s="3">
        <v>83</v>
      </c>
    </row>
    <row r="196" spans="1:48" ht="30" customHeight="1" x14ac:dyDescent="0.3">
      <c r="A196" s="9"/>
      <c r="B196" s="9"/>
      <c r="C196" s="25"/>
      <c r="D196" s="28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 x14ac:dyDescent="0.3">
      <c r="A197" s="9"/>
      <c r="B197" s="9"/>
      <c r="C197" s="25"/>
      <c r="D197" s="28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 x14ac:dyDescent="0.3">
      <c r="A198" s="9"/>
      <c r="B198" s="9"/>
      <c r="C198" s="25"/>
      <c r="D198" s="28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 x14ac:dyDescent="0.3">
      <c r="A199" s="9"/>
      <c r="B199" s="9"/>
      <c r="C199" s="25"/>
      <c r="D199" s="28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 x14ac:dyDescent="0.3">
      <c r="A200" s="9"/>
      <c r="B200" s="9"/>
      <c r="C200" s="25"/>
      <c r="D200" s="28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 x14ac:dyDescent="0.3">
      <c r="A201" s="14"/>
      <c r="B201" s="14"/>
      <c r="C201" s="25"/>
      <c r="D201" s="28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48" ht="30" customHeight="1" x14ac:dyDescent="0.3">
      <c r="A202" s="14"/>
      <c r="B202" s="14"/>
      <c r="C202" s="25"/>
      <c r="D202" s="28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48" ht="30" customHeight="1" x14ac:dyDescent="0.3">
      <c r="A203" s="14"/>
      <c r="B203" s="14"/>
      <c r="C203" s="25"/>
      <c r="D203" s="28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48" ht="30" customHeight="1" x14ac:dyDescent="0.3">
      <c r="A204" s="14"/>
      <c r="B204" s="14"/>
      <c r="C204" s="25"/>
      <c r="D204" s="28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48" ht="30" customHeight="1" x14ac:dyDescent="0.3">
      <c r="A205" s="9"/>
      <c r="B205" s="9"/>
      <c r="C205" s="25"/>
      <c r="D205" s="28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 x14ac:dyDescent="0.3">
      <c r="A206" s="9"/>
      <c r="B206" s="9"/>
      <c r="C206" s="25"/>
      <c r="D206" s="28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 x14ac:dyDescent="0.3">
      <c r="A207" s="9"/>
      <c r="B207" s="9"/>
      <c r="C207" s="25"/>
      <c r="D207" s="28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 x14ac:dyDescent="0.3">
      <c r="A208" s="9"/>
      <c r="B208" s="9"/>
      <c r="C208" s="25"/>
      <c r="D208" s="28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 x14ac:dyDescent="0.3">
      <c r="A209" s="9"/>
      <c r="B209" s="9"/>
      <c r="C209" s="25"/>
      <c r="D209" s="28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 x14ac:dyDescent="0.3">
      <c r="A210" s="9"/>
      <c r="B210" s="9"/>
      <c r="C210" s="25"/>
      <c r="D210" s="28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30" customHeight="1" x14ac:dyDescent="0.3">
      <c r="A211" s="9"/>
      <c r="B211" s="9"/>
      <c r="C211" s="25"/>
      <c r="D211" s="28"/>
      <c r="E211" s="9"/>
      <c r="F211" s="9"/>
      <c r="G211" s="9"/>
      <c r="H211" s="9"/>
      <c r="I211" s="9"/>
      <c r="J211" s="9"/>
      <c r="K211" s="9"/>
      <c r="L211" s="9"/>
      <c r="M211" s="9"/>
    </row>
    <row r="212" spans="1:48" ht="30" customHeight="1" x14ac:dyDescent="0.3">
      <c r="A212" s="9"/>
      <c r="B212" s="9"/>
      <c r="C212" s="25"/>
      <c r="D212" s="28"/>
      <c r="E212" s="9"/>
      <c r="F212" s="9"/>
      <c r="G212" s="9"/>
      <c r="H212" s="9"/>
      <c r="I212" s="9"/>
      <c r="J212" s="9"/>
      <c r="K212" s="9"/>
      <c r="L212" s="9"/>
      <c r="M212" s="9"/>
    </row>
    <row r="213" spans="1:48" ht="30" customHeight="1" x14ac:dyDescent="0.3">
      <c r="A213" s="9"/>
      <c r="B213" s="9"/>
      <c r="C213" s="25"/>
      <c r="D213" s="28"/>
      <c r="E213" s="9"/>
      <c r="F213" s="9"/>
      <c r="G213" s="9"/>
      <c r="H213" s="9"/>
      <c r="I213" s="9"/>
      <c r="J213" s="9"/>
      <c r="K213" s="9"/>
      <c r="L213" s="9"/>
      <c r="M213" s="9"/>
    </row>
    <row r="214" spans="1:48" ht="30" customHeight="1" x14ac:dyDescent="0.3">
      <c r="A214" s="9"/>
      <c r="B214" s="9"/>
      <c r="C214" s="25"/>
      <c r="D214" s="28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 x14ac:dyDescent="0.3">
      <c r="A215" s="9"/>
      <c r="B215" s="9"/>
      <c r="C215" s="25"/>
      <c r="D215" s="28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 x14ac:dyDescent="0.3">
      <c r="A216" s="9"/>
      <c r="B216" s="9"/>
      <c r="C216" s="25"/>
      <c r="D216" s="28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 x14ac:dyDescent="0.3">
      <c r="A217" s="9"/>
      <c r="B217" s="9"/>
      <c r="C217" s="25"/>
      <c r="D217" s="28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 x14ac:dyDescent="0.3">
      <c r="A218" s="9"/>
      <c r="B218" s="9"/>
      <c r="C218" s="25"/>
      <c r="D218" s="28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 x14ac:dyDescent="0.3">
      <c r="A219" s="8" t="s">
        <v>73</v>
      </c>
      <c r="B219" s="9"/>
      <c r="C219" s="25"/>
      <c r="D219" s="28"/>
      <c r="E219" s="9"/>
      <c r="F219" s="11" t="e">
        <f>SUM(F194:F218)</f>
        <v>#REF!</v>
      </c>
      <c r="G219" s="9"/>
      <c r="H219" s="11" t="e">
        <f>SUM(H194:H218)</f>
        <v>#REF!</v>
      </c>
      <c r="I219" s="9"/>
      <c r="J219" s="11" t="e">
        <f>SUM(J194:J218)</f>
        <v>#REF!</v>
      </c>
      <c r="K219" s="9"/>
      <c r="L219" s="11" t="e">
        <f>SUM(L194:L218)</f>
        <v>#REF!</v>
      </c>
      <c r="M219" s="9"/>
      <c r="N219" t="s">
        <v>74</v>
      </c>
    </row>
    <row r="220" spans="1:48" ht="30" customHeight="1" x14ac:dyDescent="0.3">
      <c r="A220" s="8" t="s">
        <v>230</v>
      </c>
      <c r="B220" s="9"/>
      <c r="C220" s="25"/>
      <c r="D220" s="28"/>
      <c r="E220" s="9"/>
      <c r="F220" s="9"/>
      <c r="G220" s="9"/>
      <c r="H220" s="9"/>
      <c r="I220" s="9"/>
      <c r="J220" s="9"/>
      <c r="K220" s="9"/>
      <c r="L220" s="9"/>
      <c r="M220" s="9"/>
      <c r="N220" s="3"/>
      <c r="O220" s="3"/>
      <c r="P220" s="3"/>
      <c r="Q220" s="2" t="s">
        <v>231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ht="30" customHeight="1" x14ac:dyDescent="0.3">
      <c r="A221" s="8" t="s">
        <v>232</v>
      </c>
      <c r="B221" s="8" t="s">
        <v>233</v>
      </c>
      <c r="C221" s="26" t="s">
        <v>234</v>
      </c>
      <c r="D221" s="28">
        <v>68</v>
      </c>
      <c r="E221" s="11" t="e">
        <f>TRUNC(#REF!,0)</f>
        <v>#REF!</v>
      </c>
      <c r="F221" s="11" t="e">
        <f t="shared" ref="F221:F226" si="10">TRUNC(E221*D221, 0)</f>
        <v>#REF!</v>
      </c>
      <c r="G221" s="11" t="e">
        <f>TRUNC(#REF!,0)</f>
        <v>#REF!</v>
      </c>
      <c r="H221" s="11" t="e">
        <f t="shared" ref="H221:H226" si="11">TRUNC(G221*D221, 0)</f>
        <v>#REF!</v>
      </c>
      <c r="I221" s="11" t="e">
        <f>TRUNC(#REF!,0)</f>
        <v>#REF!</v>
      </c>
      <c r="J221" s="11" t="e">
        <f t="shared" ref="J221:J226" si="12">TRUNC(I221*D221, 0)</f>
        <v>#REF!</v>
      </c>
      <c r="K221" s="11" t="e">
        <f t="shared" ref="K221:L226" si="13">TRUNC(E221+G221+I221, 0)</f>
        <v>#REF!</v>
      </c>
      <c r="L221" s="11" t="e">
        <f t="shared" si="13"/>
        <v>#REF!</v>
      </c>
      <c r="M221" s="8" t="s">
        <v>52</v>
      </c>
      <c r="N221" s="2" t="s">
        <v>235</v>
      </c>
      <c r="O221" s="2" t="s">
        <v>52</v>
      </c>
      <c r="P221" s="2" t="s">
        <v>52</v>
      </c>
      <c r="Q221" s="2" t="s">
        <v>231</v>
      </c>
      <c r="R221" s="2" t="s">
        <v>63</v>
      </c>
      <c r="S221" s="2" t="s">
        <v>63</v>
      </c>
      <c r="T221" s="2" t="s">
        <v>62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2" t="s">
        <v>52</v>
      </c>
      <c r="AS221" s="2" t="s">
        <v>52</v>
      </c>
      <c r="AT221" s="3"/>
      <c r="AU221" s="2" t="s">
        <v>236</v>
      </c>
      <c r="AV221" s="3">
        <v>69</v>
      </c>
    </row>
    <row r="222" spans="1:48" ht="30" customHeight="1" x14ac:dyDescent="0.3">
      <c r="A222" s="8" t="s">
        <v>237</v>
      </c>
      <c r="B222" s="8" t="s">
        <v>238</v>
      </c>
      <c r="C222" s="26" t="s">
        <v>60</v>
      </c>
      <c r="D222" s="28">
        <v>7.2</v>
      </c>
      <c r="E222" s="11" t="e">
        <f>TRUNC(#REF!,0)</f>
        <v>#REF!</v>
      </c>
      <c r="F222" s="11" t="e">
        <f t="shared" si="10"/>
        <v>#REF!</v>
      </c>
      <c r="G222" s="11" t="e">
        <f>TRUNC(#REF!,0)</f>
        <v>#REF!</v>
      </c>
      <c r="H222" s="11" t="e">
        <f t="shared" si="11"/>
        <v>#REF!</v>
      </c>
      <c r="I222" s="11" t="e">
        <f>TRUNC(#REF!,0)</f>
        <v>#REF!</v>
      </c>
      <c r="J222" s="11" t="e">
        <f t="shared" si="12"/>
        <v>#REF!</v>
      </c>
      <c r="K222" s="11" t="e">
        <f t="shared" si="13"/>
        <v>#REF!</v>
      </c>
      <c r="L222" s="11" t="e">
        <f t="shared" si="13"/>
        <v>#REF!</v>
      </c>
      <c r="M222" s="8" t="s">
        <v>52</v>
      </c>
      <c r="N222" s="2" t="s">
        <v>239</v>
      </c>
      <c r="O222" s="2" t="s">
        <v>52</v>
      </c>
      <c r="P222" s="2" t="s">
        <v>52</v>
      </c>
      <c r="Q222" s="2" t="s">
        <v>231</v>
      </c>
      <c r="R222" s="2" t="s">
        <v>63</v>
      </c>
      <c r="S222" s="2" t="s">
        <v>63</v>
      </c>
      <c r="T222" s="2" t="s">
        <v>62</v>
      </c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2" t="s">
        <v>52</v>
      </c>
      <c r="AS222" s="2" t="s">
        <v>52</v>
      </c>
      <c r="AT222" s="3"/>
      <c r="AU222" s="2" t="s">
        <v>240</v>
      </c>
      <c r="AV222" s="3">
        <v>70</v>
      </c>
    </row>
    <row r="223" spans="1:48" ht="30" customHeight="1" x14ac:dyDescent="0.3">
      <c r="A223" s="8" t="s">
        <v>241</v>
      </c>
      <c r="B223" s="8" t="s">
        <v>242</v>
      </c>
      <c r="C223" s="26" t="s">
        <v>60</v>
      </c>
      <c r="D223" s="28">
        <v>6</v>
      </c>
      <c r="E223" s="11" t="e">
        <f>TRUNC(#REF!,0)</f>
        <v>#REF!</v>
      </c>
      <c r="F223" s="11" t="e">
        <f t="shared" si="10"/>
        <v>#REF!</v>
      </c>
      <c r="G223" s="11" t="e">
        <f>TRUNC(#REF!,0)</f>
        <v>#REF!</v>
      </c>
      <c r="H223" s="11" t="e">
        <f t="shared" si="11"/>
        <v>#REF!</v>
      </c>
      <c r="I223" s="11" t="e">
        <f>TRUNC(#REF!,0)</f>
        <v>#REF!</v>
      </c>
      <c r="J223" s="11" t="e">
        <f t="shared" si="12"/>
        <v>#REF!</v>
      </c>
      <c r="K223" s="11" t="e">
        <f t="shared" si="13"/>
        <v>#REF!</v>
      </c>
      <c r="L223" s="11" t="e">
        <f t="shared" si="13"/>
        <v>#REF!</v>
      </c>
      <c r="M223" s="8" t="s">
        <v>52</v>
      </c>
      <c r="N223" s="2" t="s">
        <v>243</v>
      </c>
      <c r="O223" s="2" t="s">
        <v>52</v>
      </c>
      <c r="P223" s="2" t="s">
        <v>52</v>
      </c>
      <c r="Q223" s="2" t="s">
        <v>231</v>
      </c>
      <c r="R223" s="2" t="s">
        <v>63</v>
      </c>
      <c r="S223" s="2" t="s">
        <v>63</v>
      </c>
      <c r="T223" s="2" t="s">
        <v>62</v>
      </c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2" t="s">
        <v>52</v>
      </c>
      <c r="AS223" s="2" t="s">
        <v>52</v>
      </c>
      <c r="AT223" s="3"/>
      <c r="AU223" s="2" t="s">
        <v>244</v>
      </c>
      <c r="AV223" s="3">
        <v>73</v>
      </c>
    </row>
    <row r="224" spans="1:48" ht="30" customHeight="1" x14ac:dyDescent="0.3">
      <c r="A224" s="8" t="s">
        <v>245</v>
      </c>
      <c r="B224" s="8" t="s">
        <v>246</v>
      </c>
      <c r="C224" s="26" t="s">
        <v>234</v>
      </c>
      <c r="D224" s="28">
        <v>68</v>
      </c>
      <c r="E224" s="11" t="e">
        <f>TRUNC(#REF!,0)</f>
        <v>#REF!</v>
      </c>
      <c r="F224" s="11" t="e">
        <f t="shared" si="10"/>
        <v>#REF!</v>
      </c>
      <c r="G224" s="11" t="e">
        <f>TRUNC(#REF!,0)</f>
        <v>#REF!</v>
      </c>
      <c r="H224" s="11" t="e">
        <f t="shared" si="11"/>
        <v>#REF!</v>
      </c>
      <c r="I224" s="11" t="e">
        <f>TRUNC(#REF!,0)</f>
        <v>#REF!</v>
      </c>
      <c r="J224" s="11" t="e">
        <f t="shared" si="12"/>
        <v>#REF!</v>
      </c>
      <c r="K224" s="11" t="e">
        <f t="shared" si="13"/>
        <v>#REF!</v>
      </c>
      <c r="L224" s="11" t="e">
        <f t="shared" si="13"/>
        <v>#REF!</v>
      </c>
      <c r="M224" s="8" t="s">
        <v>247</v>
      </c>
      <c r="N224" s="2" t="s">
        <v>248</v>
      </c>
      <c r="O224" s="2" t="s">
        <v>52</v>
      </c>
      <c r="P224" s="2" t="s">
        <v>52</v>
      </c>
      <c r="Q224" s="2" t="s">
        <v>231</v>
      </c>
      <c r="R224" s="2" t="s">
        <v>63</v>
      </c>
      <c r="S224" s="2" t="s">
        <v>62</v>
      </c>
      <c r="T224" s="2" t="s">
        <v>63</v>
      </c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2" t="s">
        <v>52</v>
      </c>
      <c r="AS224" s="2" t="s">
        <v>52</v>
      </c>
      <c r="AT224" s="3"/>
      <c r="AU224" s="2" t="s">
        <v>249</v>
      </c>
      <c r="AV224" s="3">
        <v>71</v>
      </c>
    </row>
    <row r="225" spans="1:48" ht="30" customHeight="1" x14ac:dyDescent="0.3">
      <c r="A225" s="8" t="s">
        <v>250</v>
      </c>
      <c r="B225" s="8" t="s">
        <v>251</v>
      </c>
      <c r="C225" s="26" t="s">
        <v>60</v>
      </c>
      <c r="D225" s="28">
        <v>7.2</v>
      </c>
      <c r="E225" s="11" t="e">
        <f>TRUNC(#REF!,0)</f>
        <v>#REF!</v>
      </c>
      <c r="F225" s="11" t="e">
        <f t="shared" si="10"/>
        <v>#REF!</v>
      </c>
      <c r="G225" s="11" t="e">
        <f>TRUNC(#REF!,0)</f>
        <v>#REF!</v>
      </c>
      <c r="H225" s="11" t="e">
        <f t="shared" si="11"/>
        <v>#REF!</v>
      </c>
      <c r="I225" s="11" t="e">
        <f>TRUNC(#REF!,0)</f>
        <v>#REF!</v>
      </c>
      <c r="J225" s="11" t="e">
        <f t="shared" si="12"/>
        <v>#REF!</v>
      </c>
      <c r="K225" s="11" t="e">
        <f t="shared" si="13"/>
        <v>#REF!</v>
      </c>
      <c r="L225" s="11" t="e">
        <f t="shared" si="13"/>
        <v>#REF!</v>
      </c>
      <c r="M225" s="8" t="s">
        <v>252</v>
      </c>
      <c r="N225" s="2" t="s">
        <v>253</v>
      </c>
      <c r="O225" s="2" t="s">
        <v>52</v>
      </c>
      <c r="P225" s="2" t="s">
        <v>52</v>
      </c>
      <c r="Q225" s="2" t="s">
        <v>231</v>
      </c>
      <c r="R225" s="2" t="s">
        <v>63</v>
      </c>
      <c r="S225" s="2" t="s">
        <v>62</v>
      </c>
      <c r="T225" s="2" t="s">
        <v>63</v>
      </c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2" t="s">
        <v>52</v>
      </c>
      <c r="AS225" s="2" t="s">
        <v>52</v>
      </c>
      <c r="AT225" s="3"/>
      <c r="AU225" s="2" t="s">
        <v>254</v>
      </c>
      <c r="AV225" s="3">
        <v>72</v>
      </c>
    </row>
    <row r="226" spans="1:48" ht="30" customHeight="1" x14ac:dyDescent="0.3">
      <c r="A226" s="8" t="s">
        <v>255</v>
      </c>
      <c r="B226" s="8" t="s">
        <v>256</v>
      </c>
      <c r="C226" s="26" t="s">
        <v>60</v>
      </c>
      <c r="D226" s="28">
        <v>6</v>
      </c>
      <c r="E226" s="11" t="e">
        <f>TRUNC(#REF!,0)</f>
        <v>#REF!</v>
      </c>
      <c r="F226" s="11" t="e">
        <f t="shared" si="10"/>
        <v>#REF!</v>
      </c>
      <c r="G226" s="11" t="e">
        <f>TRUNC(#REF!,0)</f>
        <v>#REF!</v>
      </c>
      <c r="H226" s="11" t="e">
        <f t="shared" si="11"/>
        <v>#REF!</v>
      </c>
      <c r="I226" s="11" t="e">
        <f>TRUNC(#REF!,0)</f>
        <v>#REF!</v>
      </c>
      <c r="J226" s="11" t="e">
        <f t="shared" si="12"/>
        <v>#REF!</v>
      </c>
      <c r="K226" s="11" t="e">
        <f t="shared" si="13"/>
        <v>#REF!</v>
      </c>
      <c r="L226" s="11" t="e">
        <f t="shared" si="13"/>
        <v>#REF!</v>
      </c>
      <c r="M226" s="8" t="s">
        <v>257</v>
      </c>
      <c r="N226" s="2" t="s">
        <v>258</v>
      </c>
      <c r="O226" s="2" t="s">
        <v>52</v>
      </c>
      <c r="P226" s="2" t="s">
        <v>52</v>
      </c>
      <c r="Q226" s="2" t="s">
        <v>231</v>
      </c>
      <c r="R226" s="2" t="s">
        <v>63</v>
      </c>
      <c r="S226" s="2" t="s">
        <v>62</v>
      </c>
      <c r="T226" s="2" t="s">
        <v>63</v>
      </c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2" t="s">
        <v>52</v>
      </c>
      <c r="AS226" s="2" t="s">
        <v>52</v>
      </c>
      <c r="AT226" s="3"/>
      <c r="AU226" s="2" t="s">
        <v>259</v>
      </c>
      <c r="AV226" s="3">
        <v>74</v>
      </c>
    </row>
    <row r="227" spans="1:48" ht="30" customHeight="1" x14ac:dyDescent="0.3">
      <c r="A227" s="9"/>
      <c r="B227" s="9"/>
      <c r="C227" s="25"/>
      <c r="D227" s="28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 x14ac:dyDescent="0.3">
      <c r="A228" s="9"/>
      <c r="B228" s="9"/>
      <c r="C228" s="25"/>
      <c r="D228" s="28"/>
      <c r="E228" s="9"/>
      <c r="F228" s="9"/>
      <c r="G228" s="9"/>
      <c r="H228" s="9"/>
      <c r="I228" s="9"/>
      <c r="J228" s="9"/>
      <c r="K228" s="9"/>
      <c r="L228" s="9"/>
      <c r="M228" s="9"/>
    </row>
    <row r="229" spans="1:48" ht="30" customHeight="1" x14ac:dyDescent="0.3">
      <c r="A229" s="9"/>
      <c r="B229" s="9"/>
      <c r="C229" s="25"/>
      <c r="D229" s="28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30" customHeight="1" x14ac:dyDescent="0.3">
      <c r="A230" s="9"/>
      <c r="B230" s="9"/>
      <c r="C230" s="25"/>
      <c r="D230" s="28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30" customHeight="1" x14ac:dyDescent="0.3">
      <c r="A231" s="14"/>
      <c r="B231" s="14"/>
      <c r="C231" s="25"/>
      <c r="D231" s="28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48" ht="30" customHeight="1" x14ac:dyDescent="0.3">
      <c r="A232" s="14"/>
      <c r="B232" s="14"/>
      <c r="C232" s="25"/>
      <c r="D232" s="28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48" ht="30" customHeight="1" x14ac:dyDescent="0.3">
      <c r="A233" s="14"/>
      <c r="B233" s="14"/>
      <c r="C233" s="25"/>
      <c r="D233" s="28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48" ht="30" customHeight="1" x14ac:dyDescent="0.3">
      <c r="A234" s="14"/>
      <c r="B234" s="14"/>
      <c r="C234" s="25"/>
      <c r="D234" s="28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48" ht="30" customHeight="1" x14ac:dyDescent="0.3">
      <c r="A235" s="9"/>
      <c r="B235" s="9"/>
      <c r="C235" s="25"/>
      <c r="D235" s="28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30" customHeight="1" x14ac:dyDescent="0.3">
      <c r="A236" s="9"/>
      <c r="B236" s="9"/>
      <c r="C236" s="25"/>
      <c r="D236" s="28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30" customHeight="1" x14ac:dyDescent="0.3">
      <c r="A237" s="9"/>
      <c r="B237" s="9"/>
      <c r="C237" s="25"/>
      <c r="D237" s="28"/>
      <c r="E237" s="9"/>
      <c r="F237" s="9"/>
      <c r="G237" s="9"/>
      <c r="H237" s="9"/>
      <c r="I237" s="9"/>
      <c r="J237" s="9"/>
      <c r="K237" s="9"/>
      <c r="L237" s="9"/>
      <c r="M237" s="9"/>
    </row>
    <row r="238" spans="1:48" ht="30" customHeight="1" x14ac:dyDescent="0.3">
      <c r="A238" s="9"/>
      <c r="B238" s="9"/>
      <c r="C238" s="25"/>
      <c r="D238" s="28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 x14ac:dyDescent="0.3">
      <c r="A239" s="9"/>
      <c r="B239" s="9"/>
      <c r="C239" s="25"/>
      <c r="D239" s="28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 x14ac:dyDescent="0.3">
      <c r="A240" s="9"/>
      <c r="B240" s="9"/>
      <c r="C240" s="25"/>
      <c r="D240" s="28"/>
      <c r="E240" s="9"/>
      <c r="F240" s="9"/>
      <c r="G240" s="9"/>
      <c r="H240" s="9"/>
      <c r="I240" s="9"/>
      <c r="J240" s="9"/>
      <c r="K240" s="9"/>
      <c r="L240" s="9"/>
      <c r="M240" s="9"/>
    </row>
    <row r="241" spans="1:48" ht="30" customHeight="1" x14ac:dyDescent="0.3">
      <c r="A241" s="9"/>
      <c r="B241" s="9"/>
      <c r="C241" s="25"/>
      <c r="D241" s="28"/>
      <c r="E241" s="9"/>
      <c r="F241" s="9"/>
      <c r="G241" s="9"/>
      <c r="H241" s="9"/>
      <c r="I241" s="9"/>
      <c r="J241" s="9"/>
      <c r="K241" s="9"/>
      <c r="L241" s="9"/>
      <c r="M241" s="9"/>
    </row>
    <row r="242" spans="1:48" ht="30" customHeight="1" x14ac:dyDescent="0.3">
      <c r="A242" s="9"/>
      <c r="B242" s="9"/>
      <c r="C242" s="25"/>
      <c r="D242" s="28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 x14ac:dyDescent="0.3">
      <c r="A243" s="9"/>
      <c r="B243" s="9"/>
      <c r="C243" s="25"/>
      <c r="D243" s="28"/>
      <c r="E243" s="9"/>
      <c r="F243" s="9"/>
      <c r="G243" s="9"/>
      <c r="H243" s="9"/>
      <c r="I243" s="9"/>
      <c r="J243" s="9"/>
      <c r="K243" s="9"/>
      <c r="L243" s="9"/>
      <c r="M243" s="9"/>
    </row>
    <row r="244" spans="1:48" ht="30" customHeight="1" x14ac:dyDescent="0.3">
      <c r="A244" s="9"/>
      <c r="B244" s="9"/>
      <c r="C244" s="25"/>
      <c r="D244" s="28"/>
      <c r="E244" s="9"/>
      <c r="F244" s="9"/>
      <c r="G244" s="9"/>
      <c r="H244" s="9"/>
      <c r="I244" s="9"/>
      <c r="J244" s="9"/>
      <c r="K244" s="9"/>
      <c r="L244" s="9"/>
      <c r="M244" s="9"/>
    </row>
    <row r="245" spans="1:48" ht="30" customHeight="1" x14ac:dyDescent="0.3">
      <c r="A245" s="9"/>
      <c r="B245" s="9"/>
      <c r="C245" s="25"/>
      <c r="D245" s="28"/>
      <c r="E245" s="9"/>
      <c r="F245" s="9"/>
      <c r="G245" s="9"/>
      <c r="H245" s="9"/>
      <c r="I245" s="9"/>
      <c r="J245" s="9"/>
      <c r="K245" s="9"/>
      <c r="L245" s="9"/>
      <c r="M245" s="9"/>
    </row>
    <row r="246" spans="1:48" ht="30" customHeight="1" x14ac:dyDescent="0.3">
      <c r="A246" s="8" t="s">
        <v>73</v>
      </c>
      <c r="B246" s="9"/>
      <c r="C246" s="25"/>
      <c r="D246" s="28"/>
      <c r="E246" s="9"/>
      <c r="F246" s="11" t="e">
        <f>SUM(F221:F245)</f>
        <v>#REF!</v>
      </c>
      <c r="G246" s="9"/>
      <c r="H246" s="11" t="e">
        <f>SUM(H221:H245)</f>
        <v>#REF!</v>
      </c>
      <c r="I246" s="9"/>
      <c r="J246" s="11" t="e">
        <f>SUM(J221:J245)</f>
        <v>#REF!</v>
      </c>
      <c r="K246" s="9"/>
      <c r="L246" s="11" t="e">
        <f>SUM(L221:L245)</f>
        <v>#REF!</v>
      </c>
      <c r="M246" s="9"/>
      <c r="N246" t="s">
        <v>74</v>
      </c>
    </row>
    <row r="247" spans="1:48" ht="30" customHeight="1" x14ac:dyDescent="0.3">
      <c r="A247" s="8" t="s">
        <v>260</v>
      </c>
      <c r="B247" s="9"/>
      <c r="C247" s="25"/>
      <c r="D247" s="28"/>
      <c r="E247" s="9"/>
      <c r="F247" s="9"/>
      <c r="G247" s="9"/>
      <c r="H247" s="9"/>
      <c r="I247" s="9"/>
      <c r="J247" s="9"/>
      <c r="K247" s="9"/>
      <c r="L247" s="9"/>
      <c r="M247" s="9"/>
      <c r="N247" s="3"/>
      <c r="O247" s="3"/>
      <c r="P247" s="3"/>
      <c r="Q247" s="2" t="s">
        <v>261</v>
      </c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ht="30" customHeight="1" x14ac:dyDescent="0.3">
      <c r="A248" s="8" t="s">
        <v>262</v>
      </c>
      <c r="B248" s="8" t="s">
        <v>263</v>
      </c>
      <c r="C248" s="26" t="s">
        <v>60</v>
      </c>
      <c r="D248" s="28">
        <v>24.372</v>
      </c>
      <c r="E248" s="11" t="e">
        <f>TRUNC(#REF!,0)</f>
        <v>#REF!</v>
      </c>
      <c r="F248" s="11" t="e">
        <f t="shared" ref="F248:F256" si="14">TRUNC(E248*D248, 0)</f>
        <v>#REF!</v>
      </c>
      <c r="G248" s="11" t="e">
        <f>TRUNC(#REF!,0)</f>
        <v>#REF!</v>
      </c>
      <c r="H248" s="11" t="e">
        <f t="shared" ref="H248:H256" si="15">TRUNC(G248*D248, 0)</f>
        <v>#REF!</v>
      </c>
      <c r="I248" s="11" t="e">
        <f>TRUNC(#REF!,0)</f>
        <v>#REF!</v>
      </c>
      <c r="J248" s="11" t="e">
        <f t="shared" ref="J248:J256" si="16">TRUNC(I248*D248, 0)</f>
        <v>#REF!</v>
      </c>
      <c r="K248" s="11" t="e">
        <f t="shared" ref="K248:K256" si="17">TRUNC(E248+G248+I248, 0)</f>
        <v>#REF!</v>
      </c>
      <c r="L248" s="11" t="e">
        <f t="shared" ref="L248:L256" si="18">TRUNC(F248+H248+J248, 0)</f>
        <v>#REF!</v>
      </c>
      <c r="M248" s="8" t="s">
        <v>264</v>
      </c>
      <c r="N248" s="2" t="s">
        <v>265</v>
      </c>
      <c r="O248" s="2" t="s">
        <v>52</v>
      </c>
      <c r="P248" s="2" t="s">
        <v>52</v>
      </c>
      <c r="Q248" s="2" t="s">
        <v>261</v>
      </c>
      <c r="R248" s="2" t="s">
        <v>62</v>
      </c>
      <c r="S248" s="2" t="s">
        <v>63</v>
      </c>
      <c r="T248" s="2" t="s">
        <v>63</v>
      </c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2" t="s">
        <v>52</v>
      </c>
      <c r="AS248" s="2" t="s">
        <v>52</v>
      </c>
      <c r="AT248" s="3"/>
      <c r="AU248" s="2" t="s">
        <v>266</v>
      </c>
      <c r="AV248" s="3">
        <v>78</v>
      </c>
    </row>
    <row r="249" spans="1:48" ht="30" customHeight="1" x14ac:dyDescent="0.3">
      <c r="A249" s="8" t="s">
        <v>267</v>
      </c>
      <c r="B249" s="8" t="s">
        <v>268</v>
      </c>
      <c r="C249" s="26" t="s">
        <v>133</v>
      </c>
      <c r="D249" s="28">
        <v>75.274000000000001</v>
      </c>
      <c r="E249" s="11" t="e">
        <f>TRUNC(#REF!,0)</f>
        <v>#REF!</v>
      </c>
      <c r="F249" s="11" t="e">
        <f t="shared" si="14"/>
        <v>#REF!</v>
      </c>
      <c r="G249" s="11" t="e">
        <f>TRUNC(#REF!,0)</f>
        <v>#REF!</v>
      </c>
      <c r="H249" s="11" t="e">
        <f t="shared" si="15"/>
        <v>#REF!</v>
      </c>
      <c r="I249" s="11" t="e">
        <f>TRUNC(#REF!,0)</f>
        <v>#REF!</v>
      </c>
      <c r="J249" s="11" t="e">
        <f t="shared" si="16"/>
        <v>#REF!</v>
      </c>
      <c r="K249" s="11" t="e">
        <f t="shared" si="17"/>
        <v>#REF!</v>
      </c>
      <c r="L249" s="11" t="e">
        <f t="shared" si="18"/>
        <v>#REF!</v>
      </c>
      <c r="M249" s="8" t="s">
        <v>269</v>
      </c>
      <c r="N249" s="2" t="s">
        <v>270</v>
      </c>
      <c r="O249" s="2" t="s">
        <v>52</v>
      </c>
      <c r="P249" s="2" t="s">
        <v>52</v>
      </c>
      <c r="Q249" s="2" t="s">
        <v>261</v>
      </c>
      <c r="R249" s="2" t="s">
        <v>63</v>
      </c>
      <c r="S249" s="2" t="s">
        <v>62</v>
      </c>
      <c r="T249" s="2" t="s">
        <v>63</v>
      </c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2" t="s">
        <v>52</v>
      </c>
      <c r="AS249" s="2" t="s">
        <v>52</v>
      </c>
      <c r="AT249" s="3"/>
      <c r="AU249" s="2" t="s">
        <v>271</v>
      </c>
      <c r="AV249" s="3">
        <v>55</v>
      </c>
    </row>
    <row r="250" spans="1:48" ht="30" customHeight="1" x14ac:dyDescent="0.3">
      <c r="A250" s="8" t="s">
        <v>267</v>
      </c>
      <c r="B250" s="8" t="s">
        <v>272</v>
      </c>
      <c r="C250" s="26" t="s">
        <v>133</v>
      </c>
      <c r="D250" s="28">
        <v>31.195</v>
      </c>
      <c r="E250" s="11" t="e">
        <f>TRUNC(#REF!,0)</f>
        <v>#REF!</v>
      </c>
      <c r="F250" s="11" t="e">
        <f t="shared" si="14"/>
        <v>#REF!</v>
      </c>
      <c r="G250" s="11" t="e">
        <f>TRUNC(#REF!,0)</f>
        <v>#REF!</v>
      </c>
      <c r="H250" s="11" t="e">
        <f t="shared" si="15"/>
        <v>#REF!</v>
      </c>
      <c r="I250" s="11" t="e">
        <f>TRUNC(#REF!,0)</f>
        <v>#REF!</v>
      </c>
      <c r="J250" s="11" t="e">
        <f t="shared" si="16"/>
        <v>#REF!</v>
      </c>
      <c r="K250" s="11" t="e">
        <f t="shared" si="17"/>
        <v>#REF!</v>
      </c>
      <c r="L250" s="11" t="e">
        <f t="shared" si="18"/>
        <v>#REF!</v>
      </c>
      <c r="M250" s="8" t="s">
        <v>273</v>
      </c>
      <c r="N250" s="2" t="s">
        <v>274</v>
      </c>
      <c r="O250" s="2" t="s">
        <v>52</v>
      </c>
      <c r="P250" s="2" t="s">
        <v>52</v>
      </c>
      <c r="Q250" s="2" t="s">
        <v>261</v>
      </c>
      <c r="R250" s="2" t="s">
        <v>63</v>
      </c>
      <c r="S250" s="2" t="s">
        <v>62</v>
      </c>
      <c r="T250" s="2" t="s">
        <v>63</v>
      </c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2" t="s">
        <v>52</v>
      </c>
      <c r="AS250" s="2" t="s">
        <v>52</v>
      </c>
      <c r="AT250" s="3"/>
      <c r="AU250" s="2" t="s">
        <v>275</v>
      </c>
      <c r="AV250" s="3">
        <v>54</v>
      </c>
    </row>
    <row r="251" spans="1:48" s="49" customFormat="1" ht="30" customHeight="1" x14ac:dyDescent="0.3">
      <c r="A251" s="43" t="s">
        <v>276</v>
      </c>
      <c r="B251" s="43" t="s">
        <v>277</v>
      </c>
      <c r="C251" s="44" t="s">
        <v>107</v>
      </c>
      <c r="D251" s="45">
        <f>158.588-(13.82+22.68)</f>
        <v>122.08799999999999</v>
      </c>
      <c r="E251" s="46" t="e">
        <f>TRUNC(#REF!,0)</f>
        <v>#REF!</v>
      </c>
      <c r="F251" s="46" t="e">
        <f t="shared" si="14"/>
        <v>#REF!</v>
      </c>
      <c r="G251" s="46" t="e">
        <f>TRUNC(#REF!,0)</f>
        <v>#REF!</v>
      </c>
      <c r="H251" s="46" t="e">
        <f t="shared" si="15"/>
        <v>#REF!</v>
      </c>
      <c r="I251" s="46" t="e">
        <f>TRUNC(#REF!,0)</f>
        <v>#REF!</v>
      </c>
      <c r="J251" s="46" t="e">
        <f t="shared" si="16"/>
        <v>#REF!</v>
      </c>
      <c r="K251" s="46" t="e">
        <f t="shared" si="17"/>
        <v>#REF!</v>
      </c>
      <c r="L251" s="46" t="e">
        <f t="shared" si="18"/>
        <v>#REF!</v>
      </c>
      <c r="M251" s="43" t="s">
        <v>278</v>
      </c>
      <c r="N251" s="47" t="s">
        <v>279</v>
      </c>
      <c r="O251" s="47" t="s">
        <v>52</v>
      </c>
      <c r="P251" s="47" t="s">
        <v>52</v>
      </c>
      <c r="Q251" s="47" t="s">
        <v>261</v>
      </c>
      <c r="R251" s="47" t="s">
        <v>62</v>
      </c>
      <c r="S251" s="47" t="s">
        <v>63</v>
      </c>
      <c r="T251" s="47" t="s">
        <v>63</v>
      </c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7" t="s">
        <v>52</v>
      </c>
      <c r="AS251" s="47" t="s">
        <v>52</v>
      </c>
      <c r="AT251" s="48"/>
      <c r="AU251" s="47" t="s">
        <v>280</v>
      </c>
      <c r="AV251" s="48">
        <v>91</v>
      </c>
    </row>
    <row r="252" spans="1:48" s="49" customFormat="1" ht="30" customHeight="1" x14ac:dyDescent="0.3">
      <c r="A252" s="43" t="s">
        <v>281</v>
      </c>
      <c r="B252" s="43" t="s">
        <v>282</v>
      </c>
      <c r="C252" s="44" t="s">
        <v>107</v>
      </c>
      <c r="D252" s="45">
        <f>(158.588*45%)-(6.91+11.34)</f>
        <v>53.114599999999996</v>
      </c>
      <c r="E252" s="46" t="e">
        <f>TRUNC(#REF!,0)</f>
        <v>#REF!</v>
      </c>
      <c r="F252" s="46" t="e">
        <f t="shared" si="14"/>
        <v>#REF!</v>
      </c>
      <c r="G252" s="46" t="e">
        <f>TRUNC(#REF!,0)</f>
        <v>#REF!</v>
      </c>
      <c r="H252" s="46" t="e">
        <f t="shared" si="15"/>
        <v>#REF!</v>
      </c>
      <c r="I252" s="46" t="e">
        <f>TRUNC(#REF!,0)</f>
        <v>#REF!</v>
      </c>
      <c r="J252" s="46" t="e">
        <f t="shared" si="16"/>
        <v>#REF!</v>
      </c>
      <c r="K252" s="46" t="e">
        <f t="shared" si="17"/>
        <v>#REF!</v>
      </c>
      <c r="L252" s="46" t="e">
        <f t="shared" si="18"/>
        <v>#REF!</v>
      </c>
      <c r="M252" s="43" t="s">
        <v>283</v>
      </c>
      <c r="N252" s="47" t="s">
        <v>284</v>
      </c>
      <c r="O252" s="47" t="s">
        <v>52</v>
      </c>
      <c r="P252" s="47" t="s">
        <v>52</v>
      </c>
      <c r="Q252" s="47" t="s">
        <v>261</v>
      </c>
      <c r="R252" s="47" t="s">
        <v>62</v>
      </c>
      <c r="S252" s="47" t="s">
        <v>63</v>
      </c>
      <c r="T252" s="47" t="s">
        <v>63</v>
      </c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7" t="s">
        <v>52</v>
      </c>
      <c r="AS252" s="47" t="s">
        <v>52</v>
      </c>
      <c r="AT252" s="48"/>
      <c r="AU252" s="47" t="s">
        <v>285</v>
      </c>
      <c r="AV252" s="48">
        <v>82</v>
      </c>
    </row>
    <row r="253" spans="1:48" s="49" customFormat="1" ht="30" customHeight="1" x14ac:dyDescent="0.3">
      <c r="A253" s="43" t="s">
        <v>286</v>
      </c>
      <c r="B253" s="43" t="s">
        <v>399</v>
      </c>
      <c r="C253" s="44" t="s">
        <v>133</v>
      </c>
      <c r="D253" s="45">
        <v>31.422999999999998</v>
      </c>
      <c r="E253" s="46" t="e">
        <f>TRUNC(#REF!,0)</f>
        <v>#REF!</v>
      </c>
      <c r="F253" s="46" t="e">
        <f t="shared" si="14"/>
        <v>#REF!</v>
      </c>
      <c r="G253" s="46" t="e">
        <f>TRUNC(#REF!,0)</f>
        <v>#REF!</v>
      </c>
      <c r="H253" s="46" t="e">
        <f t="shared" si="15"/>
        <v>#REF!</v>
      </c>
      <c r="I253" s="46" t="e">
        <f>TRUNC(#REF!,0)</f>
        <v>#REF!</v>
      </c>
      <c r="J253" s="46" t="e">
        <f t="shared" si="16"/>
        <v>#REF!</v>
      </c>
      <c r="K253" s="46" t="e">
        <f t="shared" si="17"/>
        <v>#REF!</v>
      </c>
      <c r="L253" s="46" t="e">
        <f t="shared" si="18"/>
        <v>#REF!</v>
      </c>
      <c r="M253" s="43" t="s">
        <v>287</v>
      </c>
      <c r="N253" s="47" t="s">
        <v>288</v>
      </c>
      <c r="O253" s="47" t="s">
        <v>52</v>
      </c>
      <c r="P253" s="47" t="s">
        <v>52</v>
      </c>
      <c r="Q253" s="47" t="s">
        <v>261</v>
      </c>
      <c r="R253" s="47" t="s">
        <v>62</v>
      </c>
      <c r="S253" s="47" t="s">
        <v>63</v>
      </c>
      <c r="T253" s="47" t="s">
        <v>63</v>
      </c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7" t="s">
        <v>52</v>
      </c>
      <c r="AS253" s="47" t="s">
        <v>52</v>
      </c>
      <c r="AT253" s="48"/>
      <c r="AU253" s="47" t="s">
        <v>289</v>
      </c>
      <c r="AV253" s="48">
        <v>38</v>
      </c>
    </row>
    <row r="254" spans="1:48" ht="30" customHeight="1" x14ac:dyDescent="0.3">
      <c r="A254" s="8" t="s">
        <v>290</v>
      </c>
      <c r="B254" s="8" t="s">
        <v>52</v>
      </c>
      <c r="C254" s="26" t="s">
        <v>107</v>
      </c>
      <c r="D254" s="28">
        <v>48.34</v>
      </c>
      <c r="E254" s="11" t="e">
        <f>TRUNC(#REF!,0)</f>
        <v>#REF!</v>
      </c>
      <c r="F254" s="11" t="e">
        <f t="shared" si="14"/>
        <v>#REF!</v>
      </c>
      <c r="G254" s="11" t="e">
        <f>TRUNC(#REF!,0)</f>
        <v>#REF!</v>
      </c>
      <c r="H254" s="11" t="e">
        <f t="shared" si="15"/>
        <v>#REF!</v>
      </c>
      <c r="I254" s="11" t="e">
        <f>TRUNC(#REF!,0)</f>
        <v>#REF!</v>
      </c>
      <c r="J254" s="11" t="e">
        <f t="shared" si="16"/>
        <v>#REF!</v>
      </c>
      <c r="K254" s="11" t="e">
        <f t="shared" si="17"/>
        <v>#REF!</v>
      </c>
      <c r="L254" s="11" t="e">
        <f t="shared" si="18"/>
        <v>#REF!</v>
      </c>
      <c r="M254" s="8" t="s">
        <v>291</v>
      </c>
      <c r="N254" s="2" t="s">
        <v>292</v>
      </c>
      <c r="O254" s="2" t="s">
        <v>52</v>
      </c>
      <c r="P254" s="2" t="s">
        <v>52</v>
      </c>
      <c r="Q254" s="2" t="s">
        <v>261</v>
      </c>
      <c r="R254" s="2" t="s">
        <v>62</v>
      </c>
      <c r="S254" s="2" t="s">
        <v>63</v>
      </c>
      <c r="T254" s="2" t="s">
        <v>63</v>
      </c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2" t="s">
        <v>52</v>
      </c>
      <c r="AS254" s="2" t="s">
        <v>52</v>
      </c>
      <c r="AT254" s="3"/>
      <c r="AU254" s="2" t="s">
        <v>293</v>
      </c>
      <c r="AV254" s="3">
        <v>39</v>
      </c>
    </row>
    <row r="255" spans="1:48" ht="30" customHeight="1" x14ac:dyDescent="0.3">
      <c r="A255" s="8" t="s">
        <v>294</v>
      </c>
      <c r="B255" s="8" t="s">
        <v>295</v>
      </c>
      <c r="C255" s="26" t="s">
        <v>162</v>
      </c>
      <c r="D255" s="28">
        <v>6</v>
      </c>
      <c r="E255" s="11" t="e">
        <f>TRUNC(#REF!,0)</f>
        <v>#REF!</v>
      </c>
      <c r="F255" s="11" t="e">
        <f t="shared" si="14"/>
        <v>#REF!</v>
      </c>
      <c r="G255" s="11" t="e">
        <f>TRUNC(#REF!,0)</f>
        <v>#REF!</v>
      </c>
      <c r="H255" s="11" t="e">
        <f t="shared" si="15"/>
        <v>#REF!</v>
      </c>
      <c r="I255" s="11" t="e">
        <f>TRUNC(#REF!,0)</f>
        <v>#REF!</v>
      </c>
      <c r="J255" s="11" t="e">
        <f t="shared" si="16"/>
        <v>#REF!</v>
      </c>
      <c r="K255" s="11" t="e">
        <f t="shared" si="17"/>
        <v>#REF!</v>
      </c>
      <c r="L255" s="11" t="e">
        <f t="shared" si="18"/>
        <v>#REF!</v>
      </c>
      <c r="M255" s="8" t="s">
        <v>296</v>
      </c>
      <c r="N255" s="2" t="s">
        <v>297</v>
      </c>
      <c r="O255" s="2" t="s">
        <v>52</v>
      </c>
      <c r="P255" s="2" t="s">
        <v>52</v>
      </c>
      <c r="Q255" s="2" t="s">
        <v>261</v>
      </c>
      <c r="R255" s="2" t="s">
        <v>62</v>
      </c>
      <c r="S255" s="2" t="s">
        <v>63</v>
      </c>
      <c r="T255" s="2" t="s">
        <v>63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52</v>
      </c>
      <c r="AS255" s="2" t="s">
        <v>52</v>
      </c>
      <c r="AT255" s="3"/>
      <c r="AU255" s="2" t="s">
        <v>298</v>
      </c>
      <c r="AV255" s="3">
        <v>76</v>
      </c>
    </row>
    <row r="256" spans="1:48" ht="30" customHeight="1" x14ac:dyDescent="0.3">
      <c r="A256" s="8" t="s">
        <v>299</v>
      </c>
      <c r="B256" s="8" t="s">
        <v>52</v>
      </c>
      <c r="C256" s="26" t="s">
        <v>300</v>
      </c>
      <c r="D256" s="28">
        <v>1</v>
      </c>
      <c r="E256" s="11" t="e">
        <f>TRUNC(#REF!,0)</f>
        <v>#REF!</v>
      </c>
      <c r="F256" s="11" t="e">
        <f t="shared" si="14"/>
        <v>#REF!</v>
      </c>
      <c r="G256" s="11" t="e">
        <f>TRUNC(#REF!,0)</f>
        <v>#REF!</v>
      </c>
      <c r="H256" s="11" t="e">
        <f t="shared" si="15"/>
        <v>#REF!</v>
      </c>
      <c r="I256" s="11" t="e">
        <f>TRUNC(#REF!,0)</f>
        <v>#REF!</v>
      </c>
      <c r="J256" s="11" t="e">
        <f t="shared" si="16"/>
        <v>#REF!</v>
      </c>
      <c r="K256" s="11" t="e">
        <f t="shared" si="17"/>
        <v>#REF!</v>
      </c>
      <c r="L256" s="11" t="e">
        <f t="shared" si="18"/>
        <v>#REF!</v>
      </c>
      <c r="M256" s="8" t="s">
        <v>301</v>
      </c>
      <c r="N256" s="2" t="s">
        <v>302</v>
      </c>
      <c r="O256" s="2" t="s">
        <v>52</v>
      </c>
      <c r="P256" s="2" t="s">
        <v>52</v>
      </c>
      <c r="Q256" s="2" t="s">
        <v>261</v>
      </c>
      <c r="R256" s="2" t="s">
        <v>62</v>
      </c>
      <c r="S256" s="2" t="s">
        <v>63</v>
      </c>
      <c r="T256" s="2" t="s">
        <v>63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52</v>
      </c>
      <c r="AS256" s="2" t="s">
        <v>52</v>
      </c>
      <c r="AT256" s="3"/>
      <c r="AU256" s="2" t="s">
        <v>303</v>
      </c>
      <c r="AV256" s="3">
        <v>93</v>
      </c>
    </row>
    <row r="257" spans="1:13" ht="30" customHeight="1" x14ac:dyDescent="0.3">
      <c r="A257" s="9"/>
      <c r="B257" s="9"/>
      <c r="C257" s="25"/>
      <c r="D257" s="28"/>
      <c r="E257" s="9"/>
      <c r="F257" s="9"/>
      <c r="G257" s="9"/>
      <c r="H257" s="9"/>
      <c r="I257" s="9"/>
      <c r="J257" s="9"/>
      <c r="K257" s="9"/>
      <c r="L257" s="9"/>
      <c r="M257" s="9"/>
    </row>
    <row r="258" spans="1:13" ht="30" customHeight="1" x14ac:dyDescent="0.3">
      <c r="A258" s="9"/>
      <c r="B258" s="9"/>
      <c r="C258" s="25"/>
      <c r="D258" s="28"/>
      <c r="E258" s="9"/>
      <c r="F258" s="9"/>
      <c r="G258" s="9"/>
      <c r="H258" s="9"/>
      <c r="I258" s="9"/>
      <c r="J258" s="9"/>
      <c r="K258" s="9"/>
      <c r="L258" s="9"/>
      <c r="M258" s="9"/>
    </row>
    <row r="259" spans="1:13" ht="30" customHeight="1" x14ac:dyDescent="0.3">
      <c r="A259" s="9"/>
      <c r="B259" s="9"/>
      <c r="C259" s="25"/>
      <c r="D259" s="28"/>
      <c r="E259" s="9"/>
      <c r="F259" s="9"/>
      <c r="G259" s="9"/>
      <c r="H259" s="9"/>
      <c r="I259" s="9"/>
      <c r="J259" s="9"/>
      <c r="K259" s="9"/>
      <c r="L259" s="9"/>
      <c r="M259" s="9"/>
    </row>
    <row r="260" spans="1:13" ht="30" customHeight="1" x14ac:dyDescent="0.3">
      <c r="A260" s="14"/>
      <c r="B260" s="14"/>
      <c r="C260" s="25"/>
      <c r="D260" s="28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ht="30" customHeight="1" x14ac:dyDescent="0.3">
      <c r="A261" s="14"/>
      <c r="B261" s="14"/>
      <c r="C261" s="25"/>
      <c r="D261" s="28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ht="30" customHeight="1" x14ac:dyDescent="0.3">
      <c r="A262" s="14"/>
      <c r="B262" s="14"/>
      <c r="C262" s="25"/>
      <c r="D262" s="28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ht="30" customHeight="1" x14ac:dyDescent="0.3">
      <c r="A263" s="14"/>
      <c r="B263" s="14"/>
      <c r="C263" s="25"/>
      <c r="D263" s="28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ht="30" customHeight="1" x14ac:dyDescent="0.3">
      <c r="A264" s="9"/>
      <c r="B264" s="9"/>
      <c r="C264" s="25"/>
      <c r="D264" s="28"/>
      <c r="E264" s="9"/>
      <c r="F264" s="9"/>
      <c r="G264" s="9"/>
      <c r="H264" s="9"/>
      <c r="I264" s="9"/>
      <c r="J264" s="9"/>
      <c r="K264" s="9"/>
      <c r="L264" s="9"/>
      <c r="M264" s="9"/>
    </row>
    <row r="265" spans="1:13" ht="30" customHeight="1" x14ac:dyDescent="0.3">
      <c r="A265" s="9"/>
      <c r="B265" s="9"/>
      <c r="C265" s="25"/>
      <c r="D265" s="28"/>
      <c r="E265" s="9"/>
      <c r="F265" s="9"/>
      <c r="G265" s="9"/>
      <c r="H265" s="9"/>
      <c r="I265" s="9"/>
      <c r="J265" s="9"/>
      <c r="K265" s="9"/>
      <c r="L265" s="9"/>
      <c r="M265" s="9"/>
    </row>
    <row r="266" spans="1:13" ht="30" customHeight="1" x14ac:dyDescent="0.3">
      <c r="A266" s="9"/>
      <c r="B266" s="9"/>
      <c r="C266" s="25"/>
      <c r="D266" s="28"/>
      <c r="E266" s="9"/>
      <c r="F266" s="9"/>
      <c r="G266" s="9"/>
      <c r="H266" s="9"/>
      <c r="I266" s="9"/>
      <c r="J266" s="9"/>
      <c r="K266" s="9"/>
      <c r="L266" s="9"/>
      <c r="M266" s="9"/>
    </row>
    <row r="267" spans="1:13" ht="30" customHeight="1" x14ac:dyDescent="0.3">
      <c r="A267" s="9"/>
      <c r="B267" s="9"/>
      <c r="C267" s="25"/>
      <c r="D267" s="28"/>
      <c r="E267" s="9"/>
      <c r="F267" s="9"/>
      <c r="G267" s="9"/>
      <c r="H267" s="9"/>
      <c r="I267" s="9"/>
      <c r="J267" s="9"/>
      <c r="K267" s="9"/>
      <c r="L267" s="9"/>
      <c r="M267" s="9"/>
    </row>
    <row r="268" spans="1:13" ht="30" customHeight="1" x14ac:dyDescent="0.3">
      <c r="A268" s="9"/>
      <c r="B268" s="9"/>
      <c r="C268" s="25"/>
      <c r="D268" s="28"/>
      <c r="E268" s="9"/>
      <c r="F268" s="9"/>
      <c r="G268" s="9"/>
      <c r="H268" s="9"/>
      <c r="I268" s="9"/>
      <c r="J268" s="9"/>
      <c r="K268" s="9"/>
      <c r="L268" s="9"/>
      <c r="M268" s="9"/>
    </row>
    <row r="269" spans="1:13" ht="30" customHeight="1" x14ac:dyDescent="0.3">
      <c r="A269" s="9"/>
      <c r="B269" s="9"/>
      <c r="C269" s="25"/>
      <c r="D269" s="28"/>
      <c r="E269" s="9"/>
      <c r="F269" s="9"/>
      <c r="G269" s="9"/>
      <c r="H269" s="9"/>
      <c r="I269" s="9"/>
      <c r="J269" s="9"/>
      <c r="K269" s="9"/>
      <c r="L269" s="9"/>
      <c r="M269" s="9"/>
    </row>
    <row r="270" spans="1:13" ht="30" customHeight="1" x14ac:dyDescent="0.3">
      <c r="A270" s="9"/>
      <c r="B270" s="9"/>
      <c r="C270" s="25"/>
      <c r="D270" s="28"/>
      <c r="E270" s="9"/>
      <c r="F270" s="9"/>
      <c r="G270" s="9"/>
      <c r="H270" s="9"/>
      <c r="I270" s="9"/>
      <c r="J270" s="9"/>
      <c r="K270" s="9"/>
      <c r="L270" s="9"/>
      <c r="M270" s="9"/>
    </row>
    <row r="271" spans="1:13" ht="30" customHeight="1" x14ac:dyDescent="0.3">
      <c r="A271" s="9"/>
      <c r="B271" s="9"/>
      <c r="C271" s="25"/>
      <c r="D271" s="28"/>
      <c r="E271" s="9"/>
      <c r="F271" s="9"/>
      <c r="G271" s="9"/>
      <c r="H271" s="9"/>
      <c r="I271" s="9"/>
      <c r="J271" s="9"/>
      <c r="K271" s="9"/>
      <c r="L271" s="9"/>
      <c r="M271" s="9"/>
    </row>
    <row r="272" spans="1:13" ht="30" customHeight="1" x14ac:dyDescent="0.3">
      <c r="A272" s="9"/>
      <c r="B272" s="9"/>
      <c r="C272" s="25"/>
      <c r="D272" s="28"/>
      <c r="E272" s="9"/>
      <c r="F272" s="9"/>
      <c r="G272" s="9"/>
      <c r="H272" s="9"/>
      <c r="I272" s="9"/>
      <c r="J272" s="9"/>
      <c r="K272" s="9"/>
      <c r="L272" s="9"/>
      <c r="M272" s="9"/>
    </row>
    <row r="273" spans="1:48" ht="30" customHeight="1" x14ac:dyDescent="0.3">
      <c r="A273" s="8" t="s">
        <v>73</v>
      </c>
      <c r="B273" s="9"/>
      <c r="C273" s="25"/>
      <c r="D273" s="28"/>
      <c r="E273" s="9"/>
      <c r="F273" s="11" t="e">
        <f>SUM(F248:F272)</f>
        <v>#REF!</v>
      </c>
      <c r="G273" s="9"/>
      <c r="H273" s="11" t="e">
        <f>SUM(H248:H272)</f>
        <v>#REF!</v>
      </c>
      <c r="I273" s="9"/>
      <c r="J273" s="11" t="e">
        <f>SUM(J248:J272)</f>
        <v>#REF!</v>
      </c>
      <c r="K273" s="9"/>
      <c r="L273" s="11" t="e">
        <f>SUM(L248:L272)</f>
        <v>#REF!</v>
      </c>
      <c r="M273" s="9"/>
      <c r="N273" t="s">
        <v>74</v>
      </c>
    </row>
    <row r="274" spans="1:48" ht="30" customHeight="1" x14ac:dyDescent="0.3">
      <c r="A274" s="8" t="s">
        <v>304</v>
      </c>
      <c r="B274" s="9"/>
      <c r="C274" s="25"/>
      <c r="D274" s="28"/>
      <c r="E274" s="9"/>
      <c r="F274" s="9"/>
      <c r="G274" s="9"/>
      <c r="H274" s="9"/>
      <c r="I274" s="9"/>
      <c r="J274" s="9"/>
      <c r="K274" s="9"/>
      <c r="L274" s="9"/>
      <c r="M274" s="9"/>
      <c r="N274" s="3"/>
      <c r="O274" s="3"/>
      <c r="P274" s="3"/>
      <c r="Q274" s="2" t="s">
        <v>305</v>
      </c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ht="30" customHeight="1" x14ac:dyDescent="0.3">
      <c r="A275" s="8" t="s">
        <v>307</v>
      </c>
      <c r="B275" s="8" t="s">
        <v>308</v>
      </c>
      <c r="C275" s="26" t="s">
        <v>97</v>
      </c>
      <c r="D275" s="28">
        <v>56.091999999999999</v>
      </c>
      <c r="E275" s="11" t="e">
        <f>TRUNC(#REF!,0)</f>
        <v>#REF!</v>
      </c>
      <c r="F275" s="11" t="e">
        <f>TRUNC(E275*D275, 0)</f>
        <v>#REF!</v>
      </c>
      <c r="G275" s="11" t="e">
        <f>TRUNC(#REF!,0)</f>
        <v>#REF!</v>
      </c>
      <c r="H275" s="11" t="e">
        <f>TRUNC(G275*D275, 0)</f>
        <v>#REF!</v>
      </c>
      <c r="I275" s="11" t="e">
        <f>TRUNC(#REF!,0)</f>
        <v>#REF!</v>
      </c>
      <c r="J275" s="11" t="e">
        <f>TRUNC(I275*D275, 0)</f>
        <v>#REF!</v>
      </c>
      <c r="K275" s="11" t="e">
        <f t="shared" ref="K275:L279" si="19">TRUNC(E275+G275+I275, 0)</f>
        <v>#REF!</v>
      </c>
      <c r="L275" s="11" t="e">
        <f t="shared" si="19"/>
        <v>#REF!</v>
      </c>
      <c r="M275" s="8" t="s">
        <v>52</v>
      </c>
      <c r="N275" s="2" t="s">
        <v>309</v>
      </c>
      <c r="O275" s="2" t="s">
        <v>52</v>
      </c>
      <c r="P275" s="2" t="s">
        <v>52</v>
      </c>
      <c r="Q275" s="2" t="s">
        <v>305</v>
      </c>
      <c r="R275" s="2" t="s">
        <v>63</v>
      </c>
      <c r="S275" s="2" t="s">
        <v>63</v>
      </c>
      <c r="T275" s="2" t="s">
        <v>62</v>
      </c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2" t="s">
        <v>52</v>
      </c>
      <c r="AS275" s="2" t="s">
        <v>52</v>
      </c>
      <c r="AT275" s="3"/>
      <c r="AU275" s="2" t="s">
        <v>310</v>
      </c>
      <c r="AV275" s="3">
        <v>63</v>
      </c>
    </row>
    <row r="276" spans="1:48" ht="30" customHeight="1" x14ac:dyDescent="0.3">
      <c r="A276" s="8" t="s">
        <v>311</v>
      </c>
      <c r="B276" s="8" t="s">
        <v>312</v>
      </c>
      <c r="C276" s="26" t="s">
        <v>97</v>
      </c>
      <c r="D276" s="28">
        <v>15.978999999999999</v>
      </c>
      <c r="E276" s="11" t="e">
        <f>TRUNC(#REF!,0)</f>
        <v>#REF!</v>
      </c>
      <c r="F276" s="11" t="e">
        <f>TRUNC(E276*D276, 0)</f>
        <v>#REF!</v>
      </c>
      <c r="G276" s="11" t="e">
        <f>TRUNC(#REF!,0)</f>
        <v>#REF!</v>
      </c>
      <c r="H276" s="11" t="e">
        <f>TRUNC(G276*D276, 0)</f>
        <v>#REF!</v>
      </c>
      <c r="I276" s="11" t="e">
        <f>TRUNC(#REF!,0)</f>
        <v>#REF!</v>
      </c>
      <c r="J276" s="11" t="e">
        <f>TRUNC(I276*D276, 0)</f>
        <v>#REF!</v>
      </c>
      <c r="K276" s="11" t="e">
        <f t="shared" si="19"/>
        <v>#REF!</v>
      </c>
      <c r="L276" s="11" t="e">
        <f t="shared" si="19"/>
        <v>#REF!</v>
      </c>
      <c r="M276" s="8" t="s">
        <v>52</v>
      </c>
      <c r="N276" s="2" t="s">
        <v>313</v>
      </c>
      <c r="O276" s="2" t="s">
        <v>52</v>
      </c>
      <c r="P276" s="2" t="s">
        <v>52</v>
      </c>
      <c r="Q276" s="2" t="s">
        <v>305</v>
      </c>
      <c r="R276" s="2" t="s">
        <v>63</v>
      </c>
      <c r="S276" s="2" t="s">
        <v>63</v>
      </c>
      <c r="T276" s="2" t="s">
        <v>62</v>
      </c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2" t="s">
        <v>52</v>
      </c>
      <c r="AS276" s="2" t="s">
        <v>52</v>
      </c>
      <c r="AT276" s="3"/>
      <c r="AU276" s="2" t="s">
        <v>314</v>
      </c>
      <c r="AV276" s="3">
        <v>64</v>
      </c>
    </row>
    <row r="277" spans="1:48" ht="30" customHeight="1" x14ac:dyDescent="0.3">
      <c r="A277" s="8" t="s">
        <v>315</v>
      </c>
      <c r="B277" s="8" t="s">
        <v>316</v>
      </c>
      <c r="C277" s="26" t="s">
        <v>97</v>
      </c>
      <c r="D277" s="28">
        <v>0.17599999999999999</v>
      </c>
      <c r="E277" s="11" t="e">
        <f>TRUNC(#REF!,0)</f>
        <v>#REF!</v>
      </c>
      <c r="F277" s="11" t="e">
        <f>TRUNC(E277*D277, 0)</f>
        <v>#REF!</v>
      </c>
      <c r="G277" s="11" t="e">
        <f>TRUNC(#REF!,0)</f>
        <v>#REF!</v>
      </c>
      <c r="H277" s="11" t="e">
        <f>TRUNC(G277*D277, 0)</f>
        <v>#REF!</v>
      </c>
      <c r="I277" s="11" t="e">
        <f>TRUNC(#REF!,0)</f>
        <v>#REF!</v>
      </c>
      <c r="J277" s="11" t="e">
        <f>TRUNC(I277*D277, 0)</f>
        <v>#REF!</v>
      </c>
      <c r="K277" s="11" t="e">
        <f t="shared" si="19"/>
        <v>#REF!</v>
      </c>
      <c r="L277" s="11" t="e">
        <f t="shared" si="19"/>
        <v>#REF!</v>
      </c>
      <c r="M277" s="8" t="s">
        <v>52</v>
      </c>
      <c r="N277" s="2" t="s">
        <v>317</v>
      </c>
      <c r="O277" s="2" t="s">
        <v>52</v>
      </c>
      <c r="P277" s="2" t="s">
        <v>52</v>
      </c>
      <c r="Q277" s="2" t="s">
        <v>305</v>
      </c>
      <c r="R277" s="2" t="s">
        <v>63</v>
      </c>
      <c r="S277" s="2" t="s">
        <v>63</v>
      </c>
      <c r="T277" s="2" t="s">
        <v>62</v>
      </c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2" t="s">
        <v>52</v>
      </c>
      <c r="AS277" s="2" t="s">
        <v>52</v>
      </c>
      <c r="AT277" s="3"/>
      <c r="AU277" s="2" t="s">
        <v>318</v>
      </c>
      <c r="AV277" s="3">
        <v>67</v>
      </c>
    </row>
    <row r="278" spans="1:48" s="49" customFormat="1" ht="30" customHeight="1" x14ac:dyDescent="0.3">
      <c r="A278" s="43" t="s">
        <v>319</v>
      </c>
      <c r="B278" s="43" t="s">
        <v>320</v>
      </c>
      <c r="C278" s="44" t="s">
        <v>97</v>
      </c>
      <c r="D278" s="45">
        <v>72.247</v>
      </c>
      <c r="E278" s="46" t="e">
        <f>TRUNC(#REF!,0)</f>
        <v>#REF!</v>
      </c>
      <c r="F278" s="46" t="e">
        <f>TRUNC(E278*D278, 0)</f>
        <v>#REF!</v>
      </c>
      <c r="G278" s="46" t="e">
        <f>TRUNC(#REF!,0)</f>
        <v>#REF!</v>
      </c>
      <c r="H278" s="46" t="e">
        <f>TRUNC(G278*D278, 0)</f>
        <v>#REF!</v>
      </c>
      <c r="I278" s="46" t="e">
        <f>TRUNC(#REF!,0)</f>
        <v>#REF!</v>
      </c>
      <c r="J278" s="46" t="e">
        <f>TRUNC(I278*D278, 0)</f>
        <v>#REF!</v>
      </c>
      <c r="K278" s="46" t="e">
        <f t="shared" si="19"/>
        <v>#REF!</v>
      </c>
      <c r="L278" s="46" t="e">
        <f t="shared" si="19"/>
        <v>#REF!</v>
      </c>
      <c r="M278" s="43" t="s">
        <v>52</v>
      </c>
      <c r="N278" s="47" t="s">
        <v>321</v>
      </c>
      <c r="O278" s="47" t="s">
        <v>52</v>
      </c>
      <c r="P278" s="47" t="s">
        <v>52</v>
      </c>
      <c r="Q278" s="47" t="s">
        <v>305</v>
      </c>
      <c r="R278" s="47" t="s">
        <v>63</v>
      </c>
      <c r="S278" s="47" t="s">
        <v>63</v>
      </c>
      <c r="T278" s="47" t="s">
        <v>62</v>
      </c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7" t="s">
        <v>52</v>
      </c>
      <c r="AS278" s="47" t="s">
        <v>52</v>
      </c>
      <c r="AT278" s="48"/>
      <c r="AU278" s="47" t="s">
        <v>322</v>
      </c>
      <c r="AV278" s="48">
        <v>65</v>
      </c>
    </row>
    <row r="279" spans="1:48" s="49" customFormat="1" ht="30" customHeight="1" x14ac:dyDescent="0.3">
      <c r="A279" s="43" t="s">
        <v>323</v>
      </c>
      <c r="B279" s="43" t="s">
        <v>324</v>
      </c>
      <c r="C279" s="44" t="s">
        <v>97</v>
      </c>
      <c r="D279" s="45">
        <v>72.247</v>
      </c>
      <c r="E279" s="46" t="e">
        <f>TRUNC(#REF!,0)</f>
        <v>#REF!</v>
      </c>
      <c r="F279" s="46" t="e">
        <f>TRUNC(E279*D279, 0)</f>
        <v>#REF!</v>
      </c>
      <c r="G279" s="46" t="e">
        <f>TRUNC(#REF!,0)</f>
        <v>#REF!</v>
      </c>
      <c r="H279" s="46" t="e">
        <f>TRUNC(G279*D279, 0)</f>
        <v>#REF!</v>
      </c>
      <c r="I279" s="46" t="e">
        <f>TRUNC(#REF!,0)</f>
        <v>#REF!</v>
      </c>
      <c r="J279" s="46" t="e">
        <f>TRUNC(I279*D279, 0)</f>
        <v>#REF!</v>
      </c>
      <c r="K279" s="46" t="e">
        <f t="shared" si="19"/>
        <v>#REF!</v>
      </c>
      <c r="L279" s="46" t="e">
        <f t="shared" si="19"/>
        <v>#REF!</v>
      </c>
      <c r="M279" s="43" t="s">
        <v>52</v>
      </c>
      <c r="N279" s="47" t="s">
        <v>325</v>
      </c>
      <c r="O279" s="47" t="s">
        <v>52</v>
      </c>
      <c r="P279" s="47" t="s">
        <v>52</v>
      </c>
      <c r="Q279" s="47" t="s">
        <v>305</v>
      </c>
      <c r="R279" s="47" t="s">
        <v>63</v>
      </c>
      <c r="S279" s="47" t="s">
        <v>63</v>
      </c>
      <c r="T279" s="47" t="s">
        <v>62</v>
      </c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7" t="s">
        <v>52</v>
      </c>
      <c r="AS279" s="47" t="s">
        <v>52</v>
      </c>
      <c r="AT279" s="48"/>
      <c r="AU279" s="47" t="s">
        <v>326</v>
      </c>
      <c r="AV279" s="48">
        <v>66</v>
      </c>
    </row>
    <row r="280" spans="1:48" ht="30" customHeight="1" x14ac:dyDescent="0.3">
      <c r="A280" s="9"/>
      <c r="B280" s="9"/>
      <c r="C280" s="25"/>
      <c r="D280" s="28"/>
      <c r="E280" s="9"/>
      <c r="F280" s="9"/>
      <c r="G280" s="9"/>
      <c r="H280" s="9"/>
      <c r="I280" s="9"/>
      <c r="J280" s="9"/>
      <c r="K280" s="9"/>
      <c r="L280" s="9"/>
      <c r="M280" s="9"/>
    </row>
    <row r="281" spans="1:48" ht="30" customHeight="1" x14ac:dyDescent="0.3">
      <c r="A281" s="9"/>
      <c r="B281" s="9"/>
      <c r="C281" s="25"/>
      <c r="D281" s="28"/>
      <c r="E281" s="9"/>
      <c r="F281" s="9"/>
      <c r="G281" s="9"/>
      <c r="H281" s="9"/>
      <c r="I281" s="9"/>
      <c r="J281" s="9"/>
      <c r="K281" s="9"/>
      <c r="L281" s="9"/>
      <c r="M281" s="9"/>
    </row>
    <row r="282" spans="1:48" ht="30" customHeight="1" x14ac:dyDescent="0.3">
      <c r="A282" s="9"/>
      <c r="B282" s="9"/>
      <c r="C282" s="25"/>
      <c r="D282" s="28"/>
      <c r="E282" s="9"/>
      <c r="F282" s="9"/>
      <c r="G282" s="9"/>
      <c r="H282" s="9"/>
      <c r="I282" s="9"/>
      <c r="J282" s="9"/>
      <c r="K282" s="9"/>
      <c r="L282" s="9"/>
      <c r="M282" s="9"/>
    </row>
    <row r="283" spans="1:48" ht="30" customHeight="1" x14ac:dyDescent="0.3">
      <c r="A283" s="9"/>
      <c r="B283" s="9"/>
      <c r="C283" s="25"/>
      <c r="D283" s="28"/>
      <c r="E283" s="9"/>
      <c r="F283" s="9"/>
      <c r="G283" s="9"/>
      <c r="H283" s="9"/>
      <c r="I283" s="9"/>
      <c r="J283" s="9"/>
      <c r="K283" s="9"/>
      <c r="L283" s="9"/>
      <c r="M283" s="9"/>
    </row>
    <row r="284" spans="1:48" ht="30" customHeight="1" x14ac:dyDescent="0.3">
      <c r="A284" s="14"/>
      <c r="B284" s="14"/>
      <c r="C284" s="25"/>
      <c r="D284" s="28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48" ht="30" customHeight="1" x14ac:dyDescent="0.3">
      <c r="A285" s="14"/>
      <c r="B285" s="14"/>
      <c r="C285" s="25"/>
      <c r="D285" s="28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48" ht="30" customHeight="1" x14ac:dyDescent="0.3">
      <c r="A286" s="14"/>
      <c r="B286" s="14"/>
      <c r="C286" s="25"/>
      <c r="D286" s="28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48" ht="30" customHeight="1" x14ac:dyDescent="0.3">
      <c r="A287" s="14"/>
      <c r="B287" s="14"/>
      <c r="C287" s="25"/>
      <c r="D287" s="28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48" ht="30" customHeight="1" x14ac:dyDescent="0.3">
      <c r="A288" s="9"/>
      <c r="B288" s="9"/>
      <c r="C288" s="25"/>
      <c r="D288" s="28"/>
      <c r="E288" s="9"/>
      <c r="F288" s="9"/>
      <c r="G288" s="9"/>
      <c r="H288" s="9"/>
      <c r="I288" s="9"/>
      <c r="J288" s="9"/>
      <c r="K288" s="9"/>
      <c r="L288" s="9"/>
      <c r="M288" s="9"/>
    </row>
    <row r="289" spans="1:14" ht="30" customHeight="1" x14ac:dyDescent="0.3">
      <c r="A289" s="9"/>
      <c r="B289" s="9"/>
      <c r="C289" s="25"/>
      <c r="D289" s="28"/>
      <c r="E289" s="9"/>
      <c r="F289" s="9"/>
      <c r="G289" s="9"/>
      <c r="H289" s="9"/>
      <c r="I289" s="9"/>
      <c r="J289" s="9"/>
      <c r="K289" s="9"/>
      <c r="L289" s="9"/>
      <c r="M289" s="9"/>
    </row>
    <row r="290" spans="1:14" ht="30" customHeight="1" x14ac:dyDescent="0.3">
      <c r="A290" s="9"/>
      <c r="B290" s="9"/>
      <c r="C290" s="25"/>
      <c r="D290" s="28"/>
      <c r="E290" s="9"/>
      <c r="F290" s="9"/>
      <c r="G290" s="9"/>
      <c r="H290" s="9"/>
      <c r="I290" s="9"/>
      <c r="J290" s="9"/>
      <c r="K290" s="9"/>
      <c r="L290" s="9"/>
      <c r="M290" s="9"/>
    </row>
    <row r="291" spans="1:14" ht="30" customHeight="1" x14ac:dyDescent="0.3">
      <c r="A291" s="9"/>
      <c r="B291" s="9"/>
      <c r="C291" s="25"/>
      <c r="D291" s="28"/>
      <c r="E291" s="9"/>
      <c r="F291" s="9"/>
      <c r="G291" s="9"/>
      <c r="H291" s="9"/>
      <c r="I291" s="9"/>
      <c r="J291" s="9"/>
      <c r="K291" s="9"/>
      <c r="L291" s="9"/>
      <c r="M291" s="9"/>
    </row>
    <row r="292" spans="1:14" ht="30" customHeight="1" x14ac:dyDescent="0.3">
      <c r="A292" s="9"/>
      <c r="B292" s="9"/>
      <c r="C292" s="25"/>
      <c r="D292" s="28"/>
      <c r="E292" s="9"/>
      <c r="F292" s="9"/>
      <c r="G292" s="9"/>
      <c r="H292" s="9"/>
      <c r="I292" s="9"/>
      <c r="J292" s="9"/>
      <c r="K292" s="9"/>
      <c r="L292" s="9"/>
      <c r="M292" s="9"/>
    </row>
    <row r="293" spans="1:14" ht="30" customHeight="1" x14ac:dyDescent="0.3">
      <c r="A293" s="9"/>
      <c r="B293" s="9"/>
      <c r="C293" s="25"/>
      <c r="D293" s="28"/>
      <c r="E293" s="9"/>
      <c r="F293" s="9"/>
      <c r="G293" s="9"/>
      <c r="H293" s="9"/>
      <c r="I293" s="9"/>
      <c r="J293" s="9"/>
      <c r="K293" s="9"/>
      <c r="L293" s="9"/>
      <c r="M293" s="9"/>
    </row>
    <row r="294" spans="1:14" ht="30" customHeight="1" x14ac:dyDescent="0.3">
      <c r="A294" s="9"/>
      <c r="B294" s="9"/>
      <c r="C294" s="25"/>
      <c r="D294" s="28"/>
      <c r="E294" s="9"/>
      <c r="F294" s="9"/>
      <c r="G294" s="9"/>
      <c r="H294" s="9"/>
      <c r="I294" s="9"/>
      <c r="J294" s="9"/>
      <c r="K294" s="9"/>
      <c r="L294" s="9"/>
      <c r="M294" s="9"/>
    </row>
    <row r="295" spans="1:14" ht="30" customHeight="1" x14ac:dyDescent="0.3">
      <c r="A295" s="9"/>
      <c r="B295" s="9"/>
      <c r="C295" s="25"/>
      <c r="D295" s="28"/>
      <c r="E295" s="9"/>
      <c r="F295" s="9"/>
      <c r="G295" s="9"/>
      <c r="H295" s="9"/>
      <c r="I295" s="9"/>
      <c r="J295" s="9"/>
      <c r="K295" s="9"/>
      <c r="L295" s="9"/>
      <c r="M295" s="9"/>
    </row>
    <row r="296" spans="1:14" ht="30" customHeight="1" x14ac:dyDescent="0.3">
      <c r="A296" s="9"/>
      <c r="B296" s="9"/>
      <c r="C296" s="25"/>
      <c r="D296" s="28"/>
      <c r="E296" s="9"/>
      <c r="F296" s="9"/>
      <c r="G296" s="9"/>
      <c r="H296" s="9"/>
      <c r="I296" s="9"/>
      <c r="J296" s="9"/>
      <c r="K296" s="9"/>
      <c r="L296" s="9"/>
      <c r="M296" s="9"/>
    </row>
    <row r="297" spans="1:14" ht="30" customHeight="1" x14ac:dyDescent="0.3">
      <c r="A297" s="9"/>
      <c r="B297" s="9"/>
      <c r="C297" s="25"/>
      <c r="D297" s="28"/>
      <c r="E297" s="9"/>
      <c r="F297" s="9"/>
      <c r="G297" s="9"/>
      <c r="H297" s="9"/>
      <c r="I297" s="9"/>
      <c r="J297" s="9"/>
      <c r="K297" s="9"/>
      <c r="L297" s="9"/>
      <c r="M297" s="9"/>
    </row>
    <row r="298" spans="1:14" ht="30" customHeight="1" x14ac:dyDescent="0.3">
      <c r="A298" s="9"/>
      <c r="B298" s="9"/>
      <c r="C298" s="25"/>
      <c r="D298" s="28"/>
      <c r="E298" s="9"/>
      <c r="F298" s="9"/>
      <c r="G298" s="9"/>
      <c r="H298" s="9"/>
      <c r="I298" s="9"/>
      <c r="J298" s="9"/>
      <c r="K298" s="9"/>
      <c r="L298" s="9"/>
      <c r="M298" s="9"/>
    </row>
    <row r="299" spans="1:14" ht="30" customHeight="1" x14ac:dyDescent="0.3">
      <c r="A299" s="9"/>
      <c r="B299" s="9"/>
      <c r="C299" s="25"/>
      <c r="D299" s="28"/>
      <c r="E299" s="9"/>
      <c r="F299" s="9"/>
      <c r="G299" s="9"/>
      <c r="H299" s="9"/>
      <c r="I299" s="9"/>
      <c r="J299" s="9"/>
      <c r="K299" s="9"/>
      <c r="L299" s="9"/>
      <c r="M299" s="9"/>
    </row>
    <row r="300" spans="1:14" ht="30" customHeight="1" x14ac:dyDescent="0.3">
      <c r="A300" s="8" t="s">
        <v>73</v>
      </c>
      <c r="B300" s="9"/>
      <c r="C300" s="25"/>
      <c r="D300" s="28"/>
      <c r="E300" s="9"/>
      <c r="F300" s="11" t="e">
        <f>SUM(F275:F299)</f>
        <v>#REF!</v>
      </c>
      <c r="G300" s="9"/>
      <c r="H300" s="11" t="e">
        <f>SUM(H275:H299)</f>
        <v>#REF!</v>
      </c>
      <c r="I300" s="9"/>
      <c r="J300" s="11" t="e">
        <f>SUM(J275:J299)</f>
        <v>#REF!</v>
      </c>
      <c r="K300" s="9"/>
      <c r="L300" s="11" t="e">
        <f>SUM(L275:L299)</f>
        <v>#REF!</v>
      </c>
      <c r="M300" s="9"/>
      <c r="N300" t="s">
        <v>74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3" type="noConversion"/>
  <pageMargins left="0.78740157480314954" right="0" top="0.39370078740157477" bottom="0.39370078740157477" header="0" footer="0"/>
  <pageSetup paperSize="9" scale="56" fitToHeight="0" orientation="landscape" horizontalDpi="300" verticalDpi="300" r:id="rId1"/>
  <rowBreaks count="11" manualBreakCount="11">
    <brk id="30" max="16383" man="1"/>
    <brk id="57" max="16383" man="1"/>
    <brk id="84" max="16383" man="1"/>
    <brk id="111" max="16383" man="1"/>
    <brk id="138" max="16383" man="1"/>
    <brk id="165" max="16383" man="1"/>
    <brk id="192" max="16383" man="1"/>
    <brk id="219" max="16383" man="1"/>
    <brk id="246" max="16383" man="1"/>
    <brk id="273" max="16383" man="1"/>
    <brk id="3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김승현</dc:creator>
  <cp:lastModifiedBy>User</cp:lastModifiedBy>
  <cp:lastPrinted>2018-07-17T07:14:50Z</cp:lastPrinted>
  <dcterms:created xsi:type="dcterms:W3CDTF">2018-07-10T22:28:11Z</dcterms:created>
  <dcterms:modified xsi:type="dcterms:W3CDTF">2018-07-25T00:38:55Z</dcterms:modified>
</cp:coreProperties>
</file>